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1"/>
  </bookViews>
  <sheets>
    <sheet name="Rekapitulace stavby" sheetId="1" r:id="rId1"/>
    <sheet name="stav - Soupis předpokláda..." sheetId="2" r:id="rId2"/>
    <sheet name="zti - ZDRAVOTNĚ TECHNICKÉ..." sheetId="3" r:id="rId3"/>
    <sheet name="ut - Ústřední vytápění" sheetId="4" r:id="rId4"/>
    <sheet name="el - Elektroinstalace" sheetId="5" r:id="rId5"/>
    <sheet name="slp - Elektronické komuni..." sheetId="6" r:id="rId6"/>
    <sheet name="vzd - Vzduchotechnika" sheetId="7" r:id="rId7"/>
    <sheet name="vrn - Vedlejší a ostatní ..." sheetId="8" r:id="rId8"/>
    <sheet name="Seznam figur" sheetId="9" r:id="rId9"/>
  </sheets>
  <definedNames>
    <definedName name="_xlnm._FilterDatabase" localSheetId="4" hidden="1">'el - Elektroinstalace'!$C$117:$K$187</definedName>
    <definedName name="_xlnm._FilterDatabase" localSheetId="5" hidden="1">'slp - Elektronické komuni...'!$C$123:$K$208</definedName>
    <definedName name="_xlnm._FilterDatabase" localSheetId="1" hidden="1">'stav - Soupis předpokláda...'!$C$133:$K$690</definedName>
    <definedName name="_xlnm._FilterDatabase" localSheetId="3" hidden="1">'ut - Ústřední vytápění'!$C$120:$K$175</definedName>
    <definedName name="_xlnm._FilterDatabase" localSheetId="7" hidden="1">'vrn - Vedlejší a ostatní ...'!$C$119:$K$136</definedName>
    <definedName name="_xlnm._FilterDatabase" localSheetId="6" hidden="1">'vzd - Vzduchotechnika'!$C$118:$K$190</definedName>
    <definedName name="_xlnm._FilterDatabase" localSheetId="2" hidden="1">'zti - ZDRAVOTNĚ TECHNICKÉ...'!$C$123:$K$305</definedName>
    <definedName name="_xlnm.Print_Area" localSheetId="4">'el - Elektroinstalace'!$C$4:$J$76,'el - Elektroinstalace'!$C$82:$J$99,'el - Elektroinstalace'!$C$105:$K$187</definedName>
    <definedName name="_xlnm.Print_Area" localSheetId="0">'Rekapitulace stavby'!$D$4:$AO$76,'Rekapitulace stavby'!$C$82:$AQ$102</definedName>
    <definedName name="_xlnm.Print_Area" localSheetId="8">'Seznam figur'!$C$4:$G$143</definedName>
    <definedName name="_xlnm.Print_Area" localSheetId="5">'slp - Elektronické komuni...'!$C$4:$J$76,'slp - Elektronické komuni...'!$C$82:$J$105,'slp - Elektronické komuni...'!$C$111:$K$208</definedName>
    <definedName name="_xlnm.Print_Area" localSheetId="1">'stav - Soupis předpokláda...'!$C$4:$J$76,'stav - Soupis předpokláda...'!$C$82:$J$115,'stav - Soupis předpokláda...'!$C$121:$K$690</definedName>
    <definedName name="_xlnm.Print_Area" localSheetId="3">'ut - Ústřední vytápění'!$C$4:$J$76,'ut - Ústřední vytápění'!$C$82:$J$102,'ut - Ústřední vytápění'!$C$108:$K$175</definedName>
    <definedName name="_xlnm.Print_Area" localSheetId="7">'vrn - Vedlejší a ostatní ...'!$C$4:$J$76,'vrn - Vedlejší a ostatní ...'!$C$82:$J$101,'vrn - Vedlejší a ostatní ...'!$C$107:$K$136</definedName>
    <definedName name="_xlnm.Print_Area" localSheetId="6">'vzd - Vzduchotechnika'!$C$4:$J$76,'vzd - Vzduchotechnika'!$C$82:$J$100,'vzd - Vzduchotechnika'!$C$106:$K$190</definedName>
    <definedName name="_xlnm.Print_Area" localSheetId="2">'zti - ZDRAVOTNĚ TECHNICKÉ...'!$C$4:$J$76,'zti - ZDRAVOTNĚ TECHNICKÉ...'!$C$82:$J$105,'zti - ZDRAVOTNĚ TECHNICKÉ...'!$C$111:$K$305</definedName>
    <definedName name="_xlnm.Print_Titles" localSheetId="0">'Rekapitulace stavby'!$92:$92</definedName>
    <definedName name="_xlnm.Print_Titles" localSheetId="1">'stav - Soupis předpokláda...'!$133:$133</definedName>
    <definedName name="_xlnm.Print_Titles" localSheetId="2">'zti - ZDRAVOTNĚ TECHNICKÉ...'!$123:$123</definedName>
    <definedName name="_xlnm.Print_Titles" localSheetId="3">'ut - Ústřední vytápění'!$120:$120</definedName>
    <definedName name="_xlnm.Print_Titles" localSheetId="4">'el - Elektroinstalace'!$117:$117</definedName>
    <definedName name="_xlnm.Print_Titles" localSheetId="5">'slp - Elektronické komuni...'!$123:$123</definedName>
    <definedName name="_xlnm.Print_Titles" localSheetId="6">'vzd - Vzduchotechnika'!$118:$118</definedName>
    <definedName name="_xlnm.Print_Titles" localSheetId="7">'vrn - Vedlejší a ostatní ...'!$119:$119</definedName>
    <definedName name="_xlnm.Print_Titles" localSheetId="8">'Seznam figur'!$9:$9</definedName>
  </definedNames>
  <calcPr calcId="162913"/>
</workbook>
</file>

<file path=xl/sharedStrings.xml><?xml version="1.0" encoding="utf-8"?>
<sst xmlns="http://schemas.openxmlformats.org/spreadsheetml/2006/main" count="9894" uniqueCount="1781">
  <si>
    <t>Export Komplet</t>
  </si>
  <si>
    <t/>
  </si>
  <si>
    <t>2.0</t>
  </si>
  <si>
    <t>ZAMOK</t>
  </si>
  <si>
    <t>False</t>
  </si>
  <si>
    <t>{aa7d78b4-a601-45c0-abe6-01da4ae8e610}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</si>
  <si>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</si>
  <si>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</si>
  <si>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</si>
  <si>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</si>
  <si>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</si>
  <si>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</si>
  <si>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</si>
  <si>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</si>
  <si>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zzs_khk_pokoj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</si>
  <si>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</si>
  <si>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</si>
  <si>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Vybudování pokojů záchranářů</t>
  </si>
  <si>
    <t>KSO:</t>
  </si>
  <si>
    <t>CC-CZ:</t>
  </si>
  <si>
    <t>Místo:</t>
  </si>
  <si>
    <t>Hradec Králové, Hradecká 1690/2 - ZZS KHK</t>
  </si>
  <si>
    <t>Datum: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</si>
  <si>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</si>
  <si>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</si>
  <si>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</si>
  <si>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</si>
  <si>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</si>
  <si>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</si>
  <si>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</si>
  <si>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</si>
  <si>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</si>
  <si>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</si>
  <si>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Nezávazný rozpočet s nezaručenou úplností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</si>
  <si>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</si>
  <si>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</si>
  <si>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</si>
  <si>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</si>
  <si>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</si>
  <si>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</si>
  <si>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</si>
  <si>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</si>
  <si>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</si>
  <si>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</si>
  <si>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</si>
  <si>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</si>
  <si>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</si>
  <si>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</si>
  <si>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</si>
  <si>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</si>
  <si>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</si>
  <si>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</si>
  <si>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</si>
  <si>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</si>
  <si>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</si>
  <si>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</si>
  <si>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</si>
  <si>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</si>
  <si>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</si>
  <si>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</si>
  <si>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</si>
  <si>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</si>
  <si>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</si>
  <si>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</si>
  <si>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</si>
  <si>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</si>
  <si>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</si>
  <si>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</si>
  <si>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</si>
  <si>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</si>
  <si>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</si>
  <si>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</si>
  <si>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</si>
  <si>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</si>
  <si>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</si>
  <si>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</si>
  <si>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</si>
  <si>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</si>
  <si>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</si>
  <si>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stav</t>
  </si>
  <si>
    <t>Soupis předpokládaných stavebních prací</t>
  </si>
  <si>
    <t>STA</t>
  </si>
  <si>
    <t>1</t>
  </si>
  <si>
    <t>{57d84fde-a877-4ba8-af6c-682f1788dd51}</t>
  </si>
  <si>
    <t>2</t>
  </si>
  <si>
    <t>zti</t>
  </si>
  <si>
    <t>ZDRAVOTNĚ TECHNICKÉ INSTALACE</t>
  </si>
  <si>
    <t>{71e22217-ec64-4677-bf54-ea1d5d355827}</t>
  </si>
  <si>
    <t>ut</t>
  </si>
  <si>
    <t>Ústřední vytápění</t>
  </si>
  <si>
    <t>{e770a785-64b6-4afe-a6b2-42d8e54dc534}</t>
  </si>
  <si>
    <t>el</t>
  </si>
  <si>
    <t>Elektroinstalace</t>
  </si>
  <si>
    <t>{cf144d3a-284b-4960-a347-a0d56b548d04}</t>
  </si>
  <si>
    <t>slp</t>
  </si>
  <si>
    <t>Elektronické komunikace</t>
  </si>
  <si>
    <t>{e1a24fc1-d648-44e7-ac12-8782311153ca}</t>
  </si>
  <si>
    <t>vzd</t>
  </si>
  <si>
    <t>Vzduchotechnika</t>
  </si>
  <si>
    <t>{7e362582-a7e8-4cfd-8c5a-04e99f81e1d3}</t>
  </si>
  <si>
    <t>vrn</t>
  </si>
  <si>
    <t>Vedlejší a ostatní náklady</t>
  </si>
  <si>
    <t>{af39909f-686d-4a69-80ed-cd484206e715}</t>
  </si>
  <si>
    <t>a1</t>
  </si>
  <si>
    <t>228,859</t>
  </si>
  <si>
    <t>a2</t>
  </si>
  <si>
    <t>33,988</t>
  </si>
  <si>
    <t>KRYCÍ LIST SOUPISU PRACÍ</t>
  </si>
  <si>
    <t>a3</t>
  </si>
  <si>
    <t>26,512</t>
  </si>
  <si>
    <t>a4</t>
  </si>
  <si>
    <t>11,642</t>
  </si>
  <si>
    <t>a5</t>
  </si>
  <si>
    <t>5,708</t>
  </si>
  <si>
    <t>a6</t>
  </si>
  <si>
    <t>94,044</t>
  </si>
  <si>
    <t>Objekt:</t>
  </si>
  <si>
    <t>a8</t>
  </si>
  <si>
    <t>10,08</t>
  </si>
  <si>
    <t>stav - Soupis předpokládaných stavebních prací</t>
  </si>
  <si>
    <t>a9</t>
  </si>
  <si>
    <t>89,04</t>
  </si>
  <si>
    <t>a15</t>
  </si>
  <si>
    <t>127,755</t>
  </si>
  <si>
    <t>a10</t>
  </si>
  <si>
    <t>52,816</t>
  </si>
  <si>
    <t>a11</t>
  </si>
  <si>
    <t>74</t>
  </si>
  <si>
    <t>p02</t>
  </si>
  <si>
    <t>44,8</t>
  </si>
  <si>
    <t>p01</t>
  </si>
  <si>
    <t>34,16</t>
  </si>
  <si>
    <t>p03</t>
  </si>
  <si>
    <t>a14</t>
  </si>
  <si>
    <t>8,467</t>
  </si>
  <si>
    <t>a13</t>
  </si>
  <si>
    <t>3,162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</si>
  <si>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</si>
  <si>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</si>
  <si>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</si>
  <si>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</si>
  <si>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</si>
  <si>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</si>
  <si>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</si>
  <si>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</si>
  <si>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</si>
  <si>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</si>
  <si>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</si>
  <si>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</si>
  <si>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</si>
  <si>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</si>
  <si>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725 - Zdravotechnika - zařizovací předměty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</si>
  <si>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</si>
  <si>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</si>
  <si>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</si>
  <si>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</si>
  <si>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</si>
  <si>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</si>
  <si>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</si>
  <si>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 xml:space="preserve">    786 - Dokončovací práce - čalounické úpravy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</si>
  <si>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</si>
  <si>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</si>
  <si>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</si>
  <si>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</si>
  <si>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</si>
  <si>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</si>
  <si>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</si>
  <si>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</si>
  <si>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</si>
  <si>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</si>
  <si>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</si>
  <si>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</si>
  <si>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</si>
  <si>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</si>
  <si>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</si>
  <si>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</si>
  <si>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</si>
  <si>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</si>
  <si>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</si>
  <si>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310271075</t>
  </si>
  <si>
    <t>Zazdívka otvorů ve zdivu nadzákladovém pl přes 1 do 4 m2 pórobetonovými tvárnicemi přes P2 do P4 na tenkovrstvou maltu tl 300 m</t>
  </si>
  <si>
    <t>m2</t>
  </si>
  <si>
    <t>CS ÚRS 2023 02</t>
  </si>
  <si>
    <t>4</t>
  </si>
  <si>
    <t>178642191</t>
  </si>
  <si>
    <t>PP</t>
  </si>
  <si>
    <t>Zazdívka otvorů ve zdivu nadzákladovém pórobetonovými tvárnicemi plochy přes 1 do 4 m2, tl. zdiva 300 mm, pevnost tvárnic přes P2 do P4</t>
  </si>
  <si>
    <t>Online PSC</t>
  </si>
  <si>
    <t>https://podminky.urs.cz/item/CS_URS_2023_02/310271075</t>
  </si>
  <si>
    <t>VV</t>
  </si>
  <si>
    <t>1*3</t>
  </si>
  <si>
    <t>311235181</t>
  </si>
  <si>
    <t>Zdivo jednovrstvé z cihel broušených do P10 na tenkovrstvou maltu tl 380 mm</t>
  </si>
  <si>
    <t>-1924678403</t>
  </si>
  <si>
    <t>Zdivo jednovrstvé z cihel děrovaných broušených na celoplošnou tenkovrstvou maltu, pevnost cihel do P10, tl. zdiva 380 mm</t>
  </si>
  <si>
    <t>https://podminky.urs.cz/item/CS_URS_2023_02/311235181</t>
  </si>
  <si>
    <t>317142410</t>
  </si>
  <si>
    <t>Překlad nenosný pórobetonový š 75 mm v do 250 mm na tenkovrstvou maltu dl do 1000 mm</t>
  </si>
  <si>
    <t>kus</t>
  </si>
  <si>
    <t>490218009</t>
  </si>
  <si>
    <t>Překlady nenosné z pórobetonu osazené do tenkého maltového lože, výšky do 250 mm, šířky překladu 75 mm, délky překladu do 1000 mm</t>
  </si>
  <si>
    <t>https://podminky.urs.cz/item/CS_URS_2023_02/317142410</t>
  </si>
  <si>
    <t>317142420</t>
  </si>
  <si>
    <t>Překlad nenosný pórobetonový š 100 mm v do 250 mm na tenkovrstvou maltu dl do 1000 mm</t>
  </si>
  <si>
    <t>461679723</t>
  </si>
  <si>
    <t>Překlady nenosné z pórobetonu osazené do tenkého maltového lože, výšky do 250 mm, šířky překladu 100 mm, délky překladu do 1000 mm</t>
  </si>
  <si>
    <t>https://podminky.urs.cz/item/CS_URS_2023_02/317142420</t>
  </si>
  <si>
    <t>5</t>
  </si>
  <si>
    <t>317142422</t>
  </si>
  <si>
    <t>Překlad nenosný pórobetonový š 100 mm v do 250 mm na tenkovrstvou maltu dl přes 1000 do 1250 mm</t>
  </si>
  <si>
    <t>-2003651695</t>
  </si>
  <si>
    <t>Překlady nenosné z pórobetonu osazené do tenkého maltového lože, výšky do 250 mm, šířky překladu 100 mm, délky překladu přes 1000 do 1250 mm</t>
  </si>
  <si>
    <t>https://podminky.urs.cz/item/CS_URS_2023_02/317142422</t>
  </si>
  <si>
    <t>6</t>
  </si>
  <si>
    <t>319201321</t>
  </si>
  <si>
    <t>Vyrovnání nerovného povrchu zdiva tl do 30 mm maltou</t>
  </si>
  <si>
    <t>-1652128414</t>
  </si>
  <si>
    <t>Vyrovnání nerovného povrchu vnitřního i vnějšího zdiva bez odsekání vadných cihel, maltou (s dodáním hmot) tl. do 30 mm</t>
  </si>
  <si>
    <t>https://podminky.urs.cz/item/CS_URS_2023_02/319201321</t>
  </si>
  <si>
    <t>7</t>
  </si>
  <si>
    <t>340237211</t>
  </si>
  <si>
    <t>Zazdívka otvorů v příčkách nebo stěnách pl přes 0,09 do 0,25 m2 cihlami plnými tl do 100 mm</t>
  </si>
  <si>
    <t>-1779247354</t>
  </si>
  <si>
    <t>Zazdívka otvorů v příčkách nebo stěnách cihlami plnými pálenými plochy přes 0,09 m2 do 0,25 m2, tloušťky do 100 mm</t>
  </si>
  <si>
    <t>https://podminky.urs.cz/item/CS_URS_2023_02/340237211</t>
  </si>
  <si>
    <t>8</t>
  </si>
  <si>
    <t>340271025</t>
  </si>
  <si>
    <t>Zazdívka otvorů v příčkách nebo stěnách pl přes 1 do 4 m2 tvárnicemi pórobetonovými tl 100 mm</t>
  </si>
  <si>
    <t>352168453</t>
  </si>
  <si>
    <t>Zazdívka otvorů v příčkách nebo stěnách pórobetonovými tvárnicemi plochy přes 1 m2 do 4 m2, objemová hmotnost 500 kg/m3, tloušťka příčky 100 mm</t>
  </si>
  <si>
    <t>https://podminky.urs.cz/item/CS_URS_2023_02/340271025</t>
  </si>
  <si>
    <t>0,88*2,05*2+1*2,1</t>
  </si>
  <si>
    <t>9</t>
  </si>
  <si>
    <t>342272215</t>
  </si>
  <si>
    <t>Příčka z pórobetonových hladkých tvárnic na tenkovrstvou maltu tl 75 mm</t>
  </si>
  <si>
    <t>1676835499</t>
  </si>
  <si>
    <t>Příčky z pórobetonových tvárnic hladkých na tenké maltové lože objemová hmotnost do 500 kg/m3, tloušťka příčky 75 mm</t>
  </si>
  <si>
    <t>https://podminky.urs.cz/item/CS_URS_2023_02/342272215</t>
  </si>
  <si>
    <t>(2,4+2,1)*3,2-0,7*1,97*2</t>
  </si>
  <si>
    <t>10</t>
  </si>
  <si>
    <t>342272225</t>
  </si>
  <si>
    <t>Příčka z pórobetonových hladkých tvárnic na tenkovrstvou maltu tl 100 mm</t>
  </si>
  <si>
    <t>-1698018411</t>
  </si>
  <si>
    <t>Příčky z pórobetonových tvárnic hladkých na tenké maltové lože objemová hmotnost do 500 kg/m3, tloušťka příčky 100 mm</t>
  </si>
  <si>
    <t>https://podminky.urs.cz/item/CS_URS_2023_02/342272225</t>
  </si>
  <si>
    <t>(4,655+4,615)*3,2-0,8*1,97*2</t>
  </si>
  <si>
    <t>Úpravy povrchů, podlahy a osazování výplní</t>
  </si>
  <si>
    <t>11</t>
  </si>
  <si>
    <t>612142001</t>
  </si>
  <si>
    <t>Potažení vnitřních stěn sklovláknitým pletivem vtlačeným do tenkovrstvé hmoty</t>
  </si>
  <si>
    <t>-636250290</t>
  </si>
  <si>
    <t>Potažení vnitřních ploch pletivem v ploše nebo pruzích, na plném podkladu sklovláknitým vtlačením do tmelu stěn</t>
  </si>
  <si>
    <t>https://podminky.urs.cz/item/CS_URS_2023_02/612142001</t>
  </si>
  <si>
    <t>(a3+a4+a5)*2+0,4*0,4*2+1*3*2</t>
  </si>
  <si>
    <t>612321141</t>
  </si>
  <si>
    <t>Vápenocementová omítka štuková dvouvrstvá vnitřních stěn nanášená ručně</t>
  </si>
  <si>
    <t>-1526031297</t>
  </si>
  <si>
    <t>Omítka vápenocementová vnitřních ploch nanášená ručně dvouvrstvá, tloušťky jádrové omítky do 10 mm a tloušťky štuku do 3 mm štuková svislých konstrukcí stěn</t>
  </si>
  <si>
    <t>https://podminky.urs.cz/item/CS_URS_2023_02/612321141</t>
  </si>
  <si>
    <t>7,1+1,8*0,2*2</t>
  </si>
  <si>
    <t>13</t>
  </si>
  <si>
    <t>612323111</t>
  </si>
  <si>
    <t>Vápenocementová omítka hladkých vnitřních stěn tloušťky do 5 mm nanášená ručně</t>
  </si>
  <si>
    <t>1943552338</t>
  </si>
  <si>
    <t>Omítka vápenocementová vnitřních ploch hladkých nanášená ručně jednovrstvá hladká, na neomítnutý bezesparý podklad, tloušťky do 5 mm stěn</t>
  </si>
  <si>
    <t>https://podminky.urs.cz/item/CS_URS_2023_02/612323111</t>
  </si>
  <si>
    <t>14</t>
  </si>
  <si>
    <t>612325421</t>
  </si>
  <si>
    <t>Oprava vnitřní vápenocementové štukové omítky stěn v rozsahu plochy do 10 %</t>
  </si>
  <si>
    <t>-1761675428</t>
  </si>
  <si>
    <t>Oprava vápenocementové omítky vnitřních ploch štukové dvouvrstvé, tloušťky do 20 mm a tloušťky štuku do 3 mm stěn, v rozsahu opravované plochy do 10%</t>
  </si>
  <si>
    <t>https://podminky.urs.cz/item/CS_URS_2023_02/612325421</t>
  </si>
  <si>
    <t>15</t>
  </si>
  <si>
    <t>622131121</t>
  </si>
  <si>
    <t>Penetrační nátěr vnějších stěn nanášený ručně</t>
  </si>
  <si>
    <t>107946065</t>
  </si>
  <si>
    <t>Podkladní a spojovací vrstva vnějších omítaných ploch penetrace nanášená ručně stěn</t>
  </si>
  <si>
    <t>https://podminky.urs.cz/item/CS_URS_2023_02/622131121</t>
  </si>
  <si>
    <t>7,1+0,15*2*1,8</t>
  </si>
  <si>
    <t>16</t>
  </si>
  <si>
    <t>622211001</t>
  </si>
  <si>
    <t>Montáž kontaktního zateplení vnějších stěn lepením a mechanickým kotvením polystyrénových desek do betonu a zdiva tl do 40 mm</t>
  </si>
  <si>
    <t>616200229</t>
  </si>
  <si>
    <t>Montáž kontaktního zateplení lepením a mechanickým kotvením z polystyrenových desek na vnější stěny, na podklad betonový nebo z lehčeného betonu, z tvárnic keramických nebo vápenopískových, tloušťky desek do 40 mm</t>
  </si>
  <si>
    <t>https://podminky.urs.cz/item/CS_URS_2023_02/622211001</t>
  </si>
  <si>
    <t>0,15*2*1,8</t>
  </si>
  <si>
    <t>17</t>
  </si>
  <si>
    <t>M</t>
  </si>
  <si>
    <t>28375931</t>
  </si>
  <si>
    <t>deska EPS 70 fasádní λ=0,039 tl 30mm</t>
  </si>
  <si>
    <t>579016512</t>
  </si>
  <si>
    <t>0,15*2*1,8*1,05</t>
  </si>
  <si>
    <t>18</t>
  </si>
  <si>
    <t>622221021</t>
  </si>
  <si>
    <t>Montáž kontaktního zateplení vnějších stěn lepením a mechanickým kotvením TI z minerální vlny s podélnou orientací do zdiva a betonu tl přes 80 do 120 mm</t>
  </si>
  <si>
    <t>-564984955</t>
  </si>
  <si>
    <t>Montáž kontaktního zateplení lepením a mechanickým kotvením z desek z minerální vlny s podélnou orientací vláken nebo kombinovaných na vnější stěny, na podklad betonový nebo z lehčeného betonu, z tvárnic keramických nebo vápenopískových, tloušťky desek přes 80 do 120 mm</t>
  </si>
  <si>
    <t>https://podminky.urs.cz/item/CS_URS_2023_02/622221021</t>
  </si>
  <si>
    <t>19</t>
  </si>
  <si>
    <t>63152263</t>
  </si>
  <si>
    <t>deska tepelně izolační minerální kontaktních fasád podélné vlákno λ=0,034 tl 100mm</t>
  </si>
  <si>
    <t>-1729988606</t>
  </si>
  <si>
    <t>7,1*1,05</t>
  </si>
  <si>
    <t>20</t>
  </si>
  <si>
    <t>622252001</t>
  </si>
  <si>
    <t>Montáž profilů kontaktního zateplení připevněných mechanicky</t>
  </si>
  <si>
    <t>m</t>
  </si>
  <si>
    <t>-1183451231</t>
  </si>
  <si>
    <t>Montáž profilů kontaktního zateplení zakládacích soklových připevněných hmoždinkami</t>
  </si>
  <si>
    <t>https://podminky.urs.cz/item/CS_URS_2023_02/622252001</t>
  </si>
  <si>
    <t>59051647</t>
  </si>
  <si>
    <t>profil zakládací Al tl 0,7mm pro ETICS pro izolant tl 100mm</t>
  </si>
  <si>
    <t>-94136702</t>
  </si>
  <si>
    <t>1,7*1,05</t>
  </si>
  <si>
    <t>22</t>
  </si>
  <si>
    <t>622252002</t>
  </si>
  <si>
    <t>Montáž profilů kontaktního zateplení lepených</t>
  </si>
  <si>
    <t>387628232</t>
  </si>
  <si>
    <t>Montáž profilů kontaktního zateplení ostatních stěnových, dilatačních apod. lepených do tmelu</t>
  </si>
  <si>
    <t>https://podminky.urs.cz/item/CS_URS_2023_02/622252002</t>
  </si>
  <si>
    <t>1,8*2</t>
  </si>
  <si>
    <t>23</t>
  </si>
  <si>
    <t>63127464</t>
  </si>
  <si>
    <t>profil rohový Al 15x15mm s výztužnou tkaninou š 100mm pro ETICS</t>
  </si>
  <si>
    <t>-406416876</t>
  </si>
  <si>
    <t>1,8*2*1,05</t>
  </si>
  <si>
    <t>24</t>
  </si>
  <si>
    <t>622321121</t>
  </si>
  <si>
    <t>Vápenocementová omítka hladká jednovrstvá vnějších stěn nanášená ručně</t>
  </si>
  <si>
    <t>1305425956</t>
  </si>
  <si>
    <t>Omítka vápenocementová vnějších ploch nanášená ručně jednovrstvá, tloušťky do 15 mm hladká stěn</t>
  </si>
  <si>
    <t>https://podminky.urs.cz/item/CS_URS_2023_02/622321121</t>
  </si>
  <si>
    <t>25</t>
  </si>
  <si>
    <t>622521012</t>
  </si>
  <si>
    <t>Tenkovrstvá silikátová zatíraná omítka zrnitost 1,5 mm vnějších stěn</t>
  </si>
  <si>
    <t>599817737</t>
  </si>
  <si>
    <t>Omítka tenkovrstvá silikátová vnějších ploch probarvená bez penetrace zatíraná (škrábaná ), zrnitost 1,5 mm stěn</t>
  </si>
  <si>
    <t>https://podminky.urs.cz/item/CS_URS_2023_02/622521012</t>
  </si>
  <si>
    <t>"dle stáv"  7,1+1,8*0,15*2</t>
  </si>
  <si>
    <t>26</t>
  </si>
  <si>
    <t>631311115</t>
  </si>
  <si>
    <t>Mazanina tl přes 50 do 80 mm z betonu prostého bez zvýšených nároků na prostředí tř. C 20/25</t>
  </si>
  <si>
    <t>m3</t>
  </si>
  <si>
    <t>366236445</t>
  </si>
  <si>
    <t>Mazanina z betonu prostého bez zvýšených nároků na prostředí tl. přes 50 do 80 mm tř. C 20/25</t>
  </si>
  <si>
    <t>https://podminky.urs.cz/item/CS_URS_2023_02/631311115</t>
  </si>
  <si>
    <t>p03*0,06</t>
  </si>
  <si>
    <t>27</t>
  </si>
  <si>
    <t>631311124</t>
  </si>
  <si>
    <t>Mazanina tl přes 80 do 120 mm z betonu prostého bez zvýšených nároků na prostředí tř. C 16/20</t>
  </si>
  <si>
    <t>-1609270158</t>
  </si>
  <si>
    <t>Mazanina z betonu prostého bez zvýšených nároků na prostředí tl. přes 80 do 120 mm tř. C 16/20</t>
  </si>
  <si>
    <t>https://podminky.urs.cz/item/CS_URS_2023_02/631311124</t>
  </si>
  <si>
    <t>10,08*0,15</t>
  </si>
  <si>
    <t>28</t>
  </si>
  <si>
    <t>631319171</t>
  </si>
  <si>
    <t>Příplatek k mazanině tl přes 50 do 80 mm za stržení povrchu spodní vrstvy před vložením výztuže</t>
  </si>
  <si>
    <t>-1048367367</t>
  </si>
  <si>
    <t>Příplatek k cenám mazanin za stržení povrchu spodní vrstvy mazaniny latí před vložením výztuže nebo pletiva pro tl. obou vrstev mazaniny přes 50 do 80 mm</t>
  </si>
  <si>
    <t>https://podminky.urs.cz/item/CS_URS_2023_02/631319171</t>
  </si>
  <si>
    <t>29</t>
  </si>
  <si>
    <t>631362021</t>
  </si>
  <si>
    <t>Výztuž mazanin svařovanými sítěmi Kari</t>
  </si>
  <si>
    <t>t</t>
  </si>
  <si>
    <t>-891858908</t>
  </si>
  <si>
    <t>Výztuž mazanin ze svařovaných sítí z drátů typu KARI</t>
  </si>
  <si>
    <t>https://podminky.urs.cz/item/CS_URS_2023_02/631362021</t>
  </si>
  <si>
    <t>p03*0,001*1,6313*2*1,15</t>
  </si>
  <si>
    <t>30</t>
  </si>
  <si>
    <t>634112113</t>
  </si>
  <si>
    <t>Obvodová dilatace podlahovým páskem z pěnového PE mezi stěnou a mazaninou nebo potěrem v 80 mm</t>
  </si>
  <si>
    <t>1268746212</t>
  </si>
  <si>
    <t>Obvodová dilatace mezi stěnou a mazaninou nebo potěrem podlahovým páskem z pěnového PE tl. do 10 mm, výšky 80 mm</t>
  </si>
  <si>
    <t>https://podminky.urs.cz/item/CS_URS_2023_02/634112113</t>
  </si>
  <si>
    <t>(4,2+2,4)*2</t>
  </si>
  <si>
    <t>31</t>
  </si>
  <si>
    <t>642942611</t>
  </si>
  <si>
    <t>Osazování zárubní nebo rámů dveřních kovových do 2,5 m2 na montážní pěnu</t>
  </si>
  <si>
    <t>445888900</t>
  </si>
  <si>
    <t>Osazování zárubní nebo rámů kovových dveřních lisovaných nebo z úhelníků bez dveřních křídel na montážní pěnu, plochy otvoru do 2,5 m2</t>
  </si>
  <si>
    <t>https://podminky.urs.cz/item/CS_URS_2023_02/642942611</t>
  </si>
  <si>
    <t>32</t>
  </si>
  <si>
    <t>553314</t>
  </si>
  <si>
    <t>zárubeň jednokřídlá hliníková pro zdění tl stěny 75-100mm rozměru 700/1970, 2100mm</t>
  </si>
  <si>
    <t>1713465667</t>
  </si>
  <si>
    <t xml:space="preserve"> zárubeň jednokřídlá hliníková pro zdění tl stěny 75-100mm rozměru 700/1970, 2100mm</t>
  </si>
  <si>
    <t>P</t>
  </si>
  <si>
    <t>Poznámka k položce:
700/1970/80</t>
  </si>
  <si>
    <t>33</t>
  </si>
  <si>
    <t>553315</t>
  </si>
  <si>
    <t>zárubeň jednokřídlá hliníková požární dle PD pro zdění tl stěny 75-100mm rozměru 800/1970, 2100mm</t>
  </si>
  <si>
    <t>2042303424</t>
  </si>
  <si>
    <t>Poznámka k položce:
800/1970/100</t>
  </si>
  <si>
    <t>34</t>
  </si>
  <si>
    <t>644941112</t>
  </si>
  <si>
    <t>Osazování ventilačních mřížek velikosti přes 150 x 200 do 300 x 300 mm</t>
  </si>
  <si>
    <t>328341570</t>
  </si>
  <si>
    <t>Montáž průvětrníků nebo mřížek odvětrávacích velikosti přes 150 x 200 do 300 x 300 mm</t>
  </si>
  <si>
    <t>https://podminky.urs.cz/item/CS_URS_2023_02/644941112</t>
  </si>
  <si>
    <t>35</t>
  </si>
  <si>
    <t>42972</t>
  </si>
  <si>
    <t>mřížka stěnová požární zpěňovací EW30 DP3 vel. 200x150x30mm</t>
  </si>
  <si>
    <t>1532736940</t>
  </si>
  <si>
    <t xml:space="preserve"> mřížka stěnová požární zpěňovací EW30 DP3 vel. 200x150x30mm</t>
  </si>
  <si>
    <t>Ostatní konstrukce a práce, bourání</t>
  </si>
  <si>
    <t>36</t>
  </si>
  <si>
    <t>949101111</t>
  </si>
  <si>
    <t>Lešení pomocné pro objekty pozemních staveb s lešeňovou podlahou v do 1,9 m zatížení do 150 kg/m2</t>
  </si>
  <si>
    <t>-1041983572</t>
  </si>
  <si>
    <t>Lešení pomocné pracovní pro objekty pozemních staveb pro zatížení do 150 kg/m2, o výšce lešeňové podlahy do 1,9 m</t>
  </si>
  <si>
    <t>https://podminky.urs.cz/item/CS_URS_2023_02/949101111</t>
  </si>
  <si>
    <t>a8+a9+2,56+8,76+(2+1,5*2)*1,2</t>
  </si>
  <si>
    <t>37</t>
  </si>
  <si>
    <t>952901111</t>
  </si>
  <si>
    <t>Vyčištění budov bytové a občanské výstavby při výšce podlaží do 4 m</t>
  </si>
  <si>
    <t>-734550456</t>
  </si>
  <si>
    <t>Vyčištění budov nebo objektů před předáním do užívání budov bytové nebo občanské výstavby, světlé výšky podlaží do 4 m</t>
  </si>
  <si>
    <t>https://podminky.urs.cz/item/CS_URS_2023_02/952901111</t>
  </si>
  <si>
    <t>28,1+17,55+34,16+2,56+10,08+8,76</t>
  </si>
  <si>
    <t>38</t>
  </si>
  <si>
    <t>9539401</t>
  </si>
  <si>
    <t>Stavební výpomoce profesím</t>
  </si>
  <si>
    <t>hr</t>
  </si>
  <si>
    <t>1726813074</t>
  </si>
  <si>
    <t>39</t>
  </si>
  <si>
    <t>9539402</t>
  </si>
  <si>
    <t>Dmtž stáv zařízení - dle skut</t>
  </si>
  <si>
    <t>420000132</t>
  </si>
  <si>
    <t>40</t>
  </si>
  <si>
    <t>953943211</t>
  </si>
  <si>
    <t>Osazování hasicího přístroje</t>
  </si>
  <si>
    <t>-537975733</t>
  </si>
  <si>
    <t>Osazování drobných kovových předmětů kotvených do stěny hasicího přístroje</t>
  </si>
  <si>
    <t>https://podminky.urs.cz/item/CS_URS_2023_02/953943211</t>
  </si>
  <si>
    <t>41</t>
  </si>
  <si>
    <t>44932114</t>
  </si>
  <si>
    <t>přístroj hasicí ruční práškový PG 6 LE</t>
  </si>
  <si>
    <t>-1316843193</t>
  </si>
  <si>
    <t>Poznámka k položce:
prášek ABC, 21A</t>
  </si>
  <si>
    <t>42</t>
  </si>
  <si>
    <t>953993311</t>
  </si>
  <si>
    <t>Osazení bezpečnostní, orientační nebo informační tabulky samolepicí</t>
  </si>
  <si>
    <t>1312881627</t>
  </si>
  <si>
    <t>https://podminky.urs.cz/item/CS_URS_2023_02/953993311</t>
  </si>
  <si>
    <t>"dle skut a pbř"  5</t>
  </si>
  <si>
    <t>43</t>
  </si>
  <si>
    <t>73534511</t>
  </si>
  <si>
    <t>tabulka bezpečnostní s tiskem 2 barvy A4 210x297mm samolepící</t>
  </si>
  <si>
    <t>-1271274770</t>
  </si>
  <si>
    <t>Poznámka k položce:
informativní, výstražné a bezpečnostní značky a tabulky dle pbř a skut</t>
  </si>
  <si>
    <t>44</t>
  </si>
  <si>
    <t>965042141</t>
  </si>
  <si>
    <t>Bourání podkladů pod dlažby nebo mazanin betonových nebo z litého asfaltu tl do 100 mm pl přes 4 m2</t>
  </si>
  <si>
    <t>-798519600</t>
  </si>
  <si>
    <t>Bourání mazanin betonových nebo z litého asfaltu tl. do 100 mm, plochy přes 4 m2</t>
  </si>
  <si>
    <t>https://podminky.urs.cz/item/CS_URS_2023_02/965042141</t>
  </si>
  <si>
    <t>28,1*0,03+17,55*0,03+10,08*0,1</t>
  </si>
  <si>
    <t>45</t>
  </si>
  <si>
    <t>965042241</t>
  </si>
  <si>
    <t>Bourání podkladů pod dlažby nebo mazanin betonových nebo z litého asfaltu tl přes 100 mm pl přes 4 m2</t>
  </si>
  <si>
    <t>-611816913</t>
  </si>
  <si>
    <t>Bourání mazanin betonových nebo z litého asfaltu tl. přes 100 mm, plochy přes 4 m2</t>
  </si>
  <si>
    <t>https://podminky.urs.cz/item/CS_URS_2023_02/965042241</t>
  </si>
  <si>
    <t>46</t>
  </si>
  <si>
    <t>965081213</t>
  </si>
  <si>
    <t>Bourání podlah z dlaždic keramických nebo xylolitových tl do 10 mm plochy přes 1 m2</t>
  </si>
  <si>
    <t>1815530434</t>
  </si>
  <si>
    <t>Bourání podlah z dlaždic bez podkladního lože nebo mazaniny, s jakoukoliv výplní spár keramických nebo xylolitových tl. do 10 mm, plochy přes 1 m2</t>
  </si>
  <si>
    <t>https://podminky.urs.cz/item/CS_URS_2023_02/965081213</t>
  </si>
  <si>
    <t>"10"  28,1*2</t>
  </si>
  <si>
    <t>"11"  17,55</t>
  </si>
  <si>
    <t>"14"  10,08</t>
  </si>
  <si>
    <t>Součet</t>
  </si>
  <si>
    <t>47</t>
  </si>
  <si>
    <t>968072455</t>
  </si>
  <si>
    <t>Vybourání kovových dveřních zárubní pl do 2 m2</t>
  </si>
  <si>
    <t>658075171</t>
  </si>
  <si>
    <t>Vybourání kovových rámů oken s křídly, dveřních zárubní, vrat, stěn, ostění nebo obkladů dveřních zárubní, plochy do 2 m2</t>
  </si>
  <si>
    <t>https://podminky.urs.cz/item/CS_URS_2023_02/968072455</t>
  </si>
  <si>
    <t>0,8*1,97*2+0,85*1,97+0,95*1,97*2</t>
  </si>
  <si>
    <t>48</t>
  </si>
  <si>
    <t>968082022</t>
  </si>
  <si>
    <t>Vybourání plastových zárubní dveří plochy do 4 m2</t>
  </si>
  <si>
    <t>-1742572185</t>
  </si>
  <si>
    <t>Vybourání plastových rámů oken s křídly, dveřních zárubní, vrat dveřních zárubní, plochy přes 2 do 4 m2</t>
  </si>
  <si>
    <t>https://podminky.urs.cz/item/CS_URS_2023_02/968082022</t>
  </si>
  <si>
    <t>Poznámka k položce:
rám vč nadsvětlíku, při zachování polohy oken</t>
  </si>
  <si>
    <t>49</t>
  </si>
  <si>
    <t>971038331</t>
  </si>
  <si>
    <t>Vybourání otvorů ve zdivu z dutých tvárnic nebo příčkovek pl do 0,09 m2 tl do 150 mm</t>
  </si>
  <si>
    <t>-491457976</t>
  </si>
  <si>
    <t>Vybourání otvorů ve zdivu základovém nebo nadzákladovém z cihel, tvárnic, příčkovek dutých tvárnic nebo příčkovek, velikosti plochy do 0,09 m2, tl. do 150 mm</t>
  </si>
  <si>
    <t>https://podminky.urs.cz/item/CS_URS_2023_02/971038331</t>
  </si>
  <si>
    <t>50</t>
  </si>
  <si>
    <t>971038421</t>
  </si>
  <si>
    <t>Vybourání otvorů ve zdivu z dutých tvárnic nebo příčkovek pl do 0,25 m2 tl do 100 mm</t>
  </si>
  <si>
    <t>-879239829</t>
  </si>
  <si>
    <t>Vybourání otvorů ve zdivu základovém nebo nadzákladovém z cihel, tvárnic, příčkovek dutých tvárnic nebo příčkovek, velikosti plochy do 0,25 m2, tl. do 100 mm</t>
  </si>
  <si>
    <t>https://podminky.urs.cz/item/CS_URS_2023_02/971038421</t>
  </si>
  <si>
    <t>51</t>
  </si>
  <si>
    <t>971038621</t>
  </si>
  <si>
    <t>Vybourání otvorů ve zdivu z dutých tvárnic nebo příčkovek pl do 4 m2 tl do 100 mm</t>
  </si>
  <si>
    <t>371587600</t>
  </si>
  <si>
    <t>Vybourání otvorů ve zdivu základovém nebo nadzákladovém z cihel, tvárnic, příčkovek dutých tvárnic nebo příčkovek, velikosti plochy do 4 m2, tl. do 100 mm</t>
  </si>
  <si>
    <t>https://podminky.urs.cz/item/CS_URS_2023_02/971038621</t>
  </si>
  <si>
    <t>0,9*2*2+0,9*2-0,7*1,97</t>
  </si>
  <si>
    <t>52</t>
  </si>
  <si>
    <t>973031812</t>
  </si>
  <si>
    <t>Vysekání kapes ve zdivu cihelném na MV nebo MVC pro zavázání příček tl do 100 mm</t>
  </si>
  <si>
    <t>-426942242</t>
  </si>
  <si>
    <t>Vysekání výklenků nebo kapes ve zdivu z cihel na maltu vápennou nebo vápenocementovou kapes pro zavázání nových příček, tl. do 100 mm</t>
  </si>
  <si>
    <t>https://podminky.urs.cz/item/CS_URS_2023_02/973031812</t>
  </si>
  <si>
    <t>3,2*5</t>
  </si>
  <si>
    <t>53</t>
  </si>
  <si>
    <t>974032664</t>
  </si>
  <si>
    <t>Vysekání rýh ve stěnách z dutých cihel nebo tvárnic pro vtahování nosníků hl do 150 mm v do 150 mm</t>
  </si>
  <si>
    <t>-1511670760</t>
  </si>
  <si>
    <t>Vysekání rýh ve stěnách nebo příčkách z dutých cihel, tvárnic, desek pro vtahování nosníků do zdí před vybouráním otvoru do hl. 150 mm, při výšce nosníku do 150 mm</t>
  </si>
  <si>
    <t>https://podminky.urs.cz/item/CS_URS_2023_02/974032664</t>
  </si>
  <si>
    <t>54</t>
  </si>
  <si>
    <t>978013121</t>
  </si>
  <si>
    <t>Otlučení (osekání) vnitřní vápenné nebo vápenocementové omítky stěn v rozsahu přes 5 do 10 %</t>
  </si>
  <si>
    <t>155063173</t>
  </si>
  <si>
    <t>Otlučení vápenných nebo vápenocementových omítek vnitřních ploch stěn s vyškrabáním spar, s očištěním zdiva, v rozsahu přes 5 do 10 %</t>
  </si>
  <si>
    <t>https://podminky.urs.cz/item/CS_URS_2023_02/978013121</t>
  </si>
  <si>
    <t>"10"  (4,655+6,125)*2*3,1-7,1-1*1,8*2-0,95*2*3-0,9*2-0,8*1,97</t>
  </si>
  <si>
    <t>"11"  (2,9+6,125)*2*3-1*1,8*2-0,8*1,97-0,85*1,97</t>
  </si>
  <si>
    <t>"12"  (5,75+6)*2*3-0,85*2*2-0,8*1,97*2-0,9*1,97</t>
  </si>
  <si>
    <t>"14"  (4,2+2,4)*2*2,8-0,8*1,97</t>
  </si>
  <si>
    <t>"15"  (4,2+2,1)*2*3,2-0,88*2,05-0,8*1,97</t>
  </si>
  <si>
    <t>55</t>
  </si>
  <si>
    <t>978059541</t>
  </si>
  <si>
    <t>Odsekání a odebrání obkladů stěn z vnitřních obkládaček plochy přes 1 m2</t>
  </si>
  <si>
    <t>-1438522184</t>
  </si>
  <si>
    <t>Odsekání obkladů stěn včetně otlučení podkladní omítky až na zdivo z obkládaček vnitřních, z jakýchkoliv materiálů, plochy přes 1 m2</t>
  </si>
  <si>
    <t>https://podminky.urs.cz/item/CS_URS_2023_02/978059541</t>
  </si>
  <si>
    <t>"11"  6,125*1,5</t>
  </si>
  <si>
    <t>"14"  ((4,2+2,4)*2-0,8)*2</t>
  </si>
  <si>
    <t>56</t>
  </si>
  <si>
    <t>985131411</t>
  </si>
  <si>
    <t>Očištění ploch stěn, rubu kleneb a podlah stlačeným vzduchem</t>
  </si>
  <si>
    <t>757151795</t>
  </si>
  <si>
    <t>Očištění ploch stěn, rubu kleneb a podlah vysušení stlačeným vzduchem</t>
  </si>
  <si>
    <t>https://podminky.urs.cz/item/CS_URS_2023_02/985131411</t>
  </si>
  <si>
    <t>28,1+17,55+34,16+2,56+8,76</t>
  </si>
  <si>
    <t>997</t>
  </si>
  <si>
    <t>Přesun sutě</t>
  </si>
  <si>
    <t>57</t>
  </si>
  <si>
    <t>997013111</t>
  </si>
  <si>
    <t>Vnitrostaveništní doprava suti a vybouraných hmot pro budovy v do 6 m s použitím mechanizace</t>
  </si>
  <si>
    <t>-1819500510</t>
  </si>
  <si>
    <t>Vnitrostaveništní doprava suti a vybouraných hmot vodorovně do 50 m svisle s použitím mechanizace pro budovy a haly výšky do 6 m</t>
  </si>
  <si>
    <t>https://podminky.urs.cz/item/CS_URS_2023_02/997013111</t>
  </si>
  <si>
    <t>58</t>
  </si>
  <si>
    <t>997013501</t>
  </si>
  <si>
    <t>Odvoz suti a vybouraných hmot na skládku nebo meziskládku do 1 km se složením</t>
  </si>
  <si>
    <t>-1981189836</t>
  </si>
  <si>
    <t>Odvoz suti a vybouraných hmot na skládku nebo meziskládku se složením, na vzdálenost do 1 km</t>
  </si>
  <si>
    <t>https://podminky.urs.cz/item/CS_URS_2023_02/997013501</t>
  </si>
  <si>
    <t>59</t>
  </si>
  <si>
    <t>997013509</t>
  </si>
  <si>
    <t>Příplatek k odvozu suti a vybouraných hmot na skládku ZKD 1 km přes 1 km</t>
  </si>
  <si>
    <t>-1594193646</t>
  </si>
  <si>
    <t>Odvoz suti a vybouraných hmot na skládku nebo meziskládku se složením, na vzdálenost Příplatek k ceně za každý další i započatý 1 km přes 1 km</t>
  </si>
  <si>
    <t>https://podminky.urs.cz/item/CS_URS_2023_02/997013509</t>
  </si>
  <si>
    <t>16,984*14 'Přepočtené koeficientem množství</t>
  </si>
  <si>
    <t>60</t>
  </si>
  <si>
    <t>997013631</t>
  </si>
  <si>
    <t>Poplatek za uložení na skládce (skládkovné) stavebního odpadu směsného kód odpadu 17 09 04</t>
  </si>
  <si>
    <t>-98035954</t>
  </si>
  <si>
    <t>Poplatek za uložení stavebního odpadu na skládce (skládkovné) směsného stavebního a demoličního zatříděného do Katalogu odpadů pod kódem 17 09 04</t>
  </si>
  <si>
    <t>https://podminky.urs.cz/item/CS_URS_2023_02/997013631</t>
  </si>
  <si>
    <t>998</t>
  </si>
  <si>
    <t>Přesun hmot</t>
  </si>
  <si>
    <t>61</t>
  </si>
  <si>
    <t>998012023</t>
  </si>
  <si>
    <t>Přesun hmot pro budovy monolitické v přes 12 do 24 m</t>
  </si>
  <si>
    <t>1107022038</t>
  </si>
  <si>
    <t>Přesun hmot pro budovy občanské výstavby, bydlení, výrobu a služby s nosnou svislou konstrukcí monolitickou betonovou tyčovou nebo plošnou s jakýkoliv obvodovým pláštěm kromě vyzdívaného vodorovná dopravní vzdálenost do 100 m pro budovy výšky přes 12 do 24 m</t>
  </si>
  <si>
    <t>https://podminky.urs.cz/item/CS_URS_2023_02/998012023</t>
  </si>
  <si>
    <t>PSV</t>
  </si>
  <si>
    <t>Práce a dodávky PSV</t>
  </si>
  <si>
    <t>711</t>
  </si>
  <si>
    <t>Izolace proti vodě, vlhkosti a plynům</t>
  </si>
  <si>
    <t>62</t>
  </si>
  <si>
    <t>711113117</t>
  </si>
  <si>
    <t>Izolace proti vlhkosti vodorovná za studena těsnicí stěrkou jednosložkovou na bázi cementu</t>
  </si>
  <si>
    <t>-571653817</t>
  </si>
  <si>
    <t>Izolace proti zemní vlhkosti natěradly a tmely za studena na ploše vodorovné V těsnicí stěrkou jednosložkovu na bázi cementu</t>
  </si>
  <si>
    <t>https://podminky.urs.cz/item/CS_URS_2023_02/711113117</t>
  </si>
  <si>
    <t>"pod zdí"  0,4*1,7</t>
  </si>
  <si>
    <t>63</t>
  </si>
  <si>
    <t>998711101</t>
  </si>
  <si>
    <t>Přesun hmot tonážní pro izolace proti vodě, vlhkosti a plynům v objektech v do 6 m</t>
  </si>
  <si>
    <t>-1910715577</t>
  </si>
  <si>
    <t>Přesun hmot pro izolace proti vodě, vlhkosti a plynům stanovený z hmotnosti přesunovaného materiálu vodorovná dopravní vzdálenost do 50 m v objektech výšky do 6 m</t>
  </si>
  <si>
    <t>https://podminky.urs.cz/item/CS_URS_2023_02/998711101</t>
  </si>
  <si>
    <t>713</t>
  </si>
  <si>
    <t>Izolace tepelné</t>
  </si>
  <si>
    <t>64</t>
  </si>
  <si>
    <t>713121111</t>
  </si>
  <si>
    <t>Montáž izolace tepelné podlah volně kladenými rohožemi, pásy, dílci, deskami 1 vrstva</t>
  </si>
  <si>
    <t>-147608815</t>
  </si>
  <si>
    <t>Montáž tepelné izolace podlah rohožemi, pásy, deskami, dílci, bloky (izolační materiál ve specifikaci) kladenými volně jednovrstvá</t>
  </si>
  <si>
    <t>https://podminky.urs.cz/item/CS_URS_2023_02/713121111</t>
  </si>
  <si>
    <t>p02*2+p03</t>
  </si>
  <si>
    <t>65</t>
  </si>
  <si>
    <t>61155335</t>
  </si>
  <si>
    <t>podložka izolační korek 2mm</t>
  </si>
  <si>
    <t>1287439604</t>
  </si>
  <si>
    <t>p02*1,05</t>
  </si>
  <si>
    <t>66</t>
  </si>
  <si>
    <t>28376415</t>
  </si>
  <si>
    <t>deska XPS hrana polodrážková a hladký povrch 300kPA λ=0,035 tl 30mm</t>
  </si>
  <si>
    <t>-784053607</t>
  </si>
  <si>
    <t>p03*1,02</t>
  </si>
  <si>
    <t>67</t>
  </si>
  <si>
    <t>607115</t>
  </si>
  <si>
    <t>deska dřevovláknitá tvrdá HDF surová 2070x2800mm tl 10mm</t>
  </si>
  <si>
    <t>-1429787778</t>
  </si>
  <si>
    <t>68</t>
  </si>
  <si>
    <t>998713101</t>
  </si>
  <si>
    <t>Přesun hmot tonážní pro izolace tepelné v objektech v do 6 m</t>
  </si>
  <si>
    <t>-149127930</t>
  </si>
  <si>
    <t>Přesun hmot pro izolace tepelné stanovený z hmotnosti přesunovaného materiálu vodorovná dopravní vzdálenost do 50 m v objektech výšky do 6 m</t>
  </si>
  <si>
    <t>https://podminky.urs.cz/item/CS_URS_2023_02/998713101</t>
  </si>
  <si>
    <t>725</t>
  </si>
  <si>
    <t>Zdravotechnika - zařizovací předměty</t>
  </si>
  <si>
    <t>69</t>
  </si>
  <si>
    <t>725291511</t>
  </si>
  <si>
    <t>Doplňky zařízení koupelen a záchodů plastové dávkovač tekutého mýdla na 350 ml</t>
  </si>
  <si>
    <t>soubor</t>
  </si>
  <si>
    <t>-1650314064</t>
  </si>
  <si>
    <t>https://podminky.urs.cz/item/CS_URS_2023_02/725291511</t>
  </si>
  <si>
    <t>70</t>
  </si>
  <si>
    <t>725291521</t>
  </si>
  <si>
    <t>Doplňky zařízení koupelen a záchodů plastové zásobník toaletních papírů</t>
  </si>
  <si>
    <t>-155812833</t>
  </si>
  <si>
    <t>https://podminky.urs.cz/item/CS_URS_2023_02/725291521</t>
  </si>
  <si>
    <t>71</t>
  </si>
  <si>
    <t>725291531</t>
  </si>
  <si>
    <t>Doplňky zařízení koupelen a záchodů plastové zásobník papírových ručníků</t>
  </si>
  <si>
    <t>2022302735</t>
  </si>
  <si>
    <t>https://podminky.urs.cz/item/CS_URS_2023_02/725291531</t>
  </si>
  <si>
    <t>72</t>
  </si>
  <si>
    <t>7252931</t>
  </si>
  <si>
    <t>Háček plast</t>
  </si>
  <si>
    <t>-1709881744</t>
  </si>
  <si>
    <t>73</t>
  </si>
  <si>
    <t>7252932</t>
  </si>
  <si>
    <t>Souprava WC závěsná</t>
  </si>
  <si>
    <t>115966795</t>
  </si>
  <si>
    <t>998725101</t>
  </si>
  <si>
    <t>Přesun hmot tonážní pro zařizovací předměty v objektech v do 6 m</t>
  </si>
  <si>
    <t>-565646053</t>
  </si>
  <si>
    <t>Přesun hmot pro zařizovací předměty stanovený z hmotnosti přesunovaného materiálu vodorovná dopravní vzdálenost do 50 m v objektech výšky do 6 m</t>
  </si>
  <si>
    <t>https://podminky.urs.cz/item/CS_URS_2023_02/998725101</t>
  </si>
  <si>
    <t>763</t>
  </si>
  <si>
    <t>Konstrukce suché výstavby</t>
  </si>
  <si>
    <t>75</t>
  </si>
  <si>
    <t>763121426</t>
  </si>
  <si>
    <t>SDK stěna předsazená tl 112,5 mm profil CW+UW 100 deska 1xH2 12,5 bez izolace EI 15</t>
  </si>
  <si>
    <t>-804650286</t>
  </si>
  <si>
    <t>Stěna předsazená ze sádrokartonových desek s nosnou konstrukcí z ocelových profilů CW, UW jednoduše opláštěná deskou impregnovanou H2 tl. 12,5 mm bez izolace, EI 15, stěna tl. 112,5 mm, profil 100</t>
  </si>
  <si>
    <t>https://podminky.urs.cz/item/CS_URS_2023_02/763121426</t>
  </si>
  <si>
    <t>"14"  1,06*1,2</t>
  </si>
  <si>
    <t>"11"  2,1*0,9</t>
  </si>
  <si>
    <t>76</t>
  </si>
  <si>
    <t>763121482</t>
  </si>
  <si>
    <t>SDK stěna předsazená tl 102,5 mm profil CW+UW 75 desky 2x akustická 12,5 s izolací EI 30 Rw do 28 dB</t>
  </si>
  <si>
    <t>2106322048</t>
  </si>
  <si>
    <t>Stěna předsazená ze sádrokartonových desek s nosnou konstrukcí z ocelových profilů CW, UW dvojitě opláštěná deskami akustickými tl. 2 x 12,5 mm s izolací, EI 30, Rw do 28 dB, stěna tl. 102,5 mm, profil 75</t>
  </si>
  <si>
    <t>https://podminky.urs.cz/item/CS_URS_2023_02/763121482</t>
  </si>
  <si>
    <t>1,6*2*3,2-0,9*1,97</t>
  </si>
  <si>
    <t>77</t>
  </si>
  <si>
    <t>763121714</t>
  </si>
  <si>
    <t>SDK stěna předsazená základní penetrační nátěr</t>
  </si>
  <si>
    <t>2023121079</t>
  </si>
  <si>
    <t>Stěna předsazená ze sádrokartonových desek ostatní konstrukce a práce na předsazených stěnách ze sádrokartonových desek základní penetrační nátěr</t>
  </si>
  <si>
    <t>https://podminky.urs.cz/item/CS_URS_2023_02/763121714</t>
  </si>
  <si>
    <t>a14+a13</t>
  </si>
  <si>
    <t>78</t>
  </si>
  <si>
    <t>763131411</t>
  </si>
  <si>
    <t>SDK podhled desky 1xA 12,5 bez izolace dvouvrstvá spodní kce profil CD+UD</t>
  </si>
  <si>
    <t>-1562320613</t>
  </si>
  <si>
    <t>Podhled ze sádrokartonových desek dvouvrstvá zavěšená spodní konstrukce z ocelových profilů CD, UD jednoduše opláštěná deskou standardní A, tl. 12,5 mm, bez izolace</t>
  </si>
  <si>
    <t>https://podminky.urs.cz/item/CS_URS_2023_02/763131411</t>
  </si>
  <si>
    <t>"10a"  10,48</t>
  </si>
  <si>
    <t>"10b"  10,48</t>
  </si>
  <si>
    <t>"12"  34,16</t>
  </si>
  <si>
    <t>"78"  6,29</t>
  </si>
  <si>
    <t>79</t>
  </si>
  <si>
    <t>763131451</t>
  </si>
  <si>
    <t>SDK podhled deska 1xH2 12,5 bez izolace dvouvrstvá spodní kce profil CD+UD</t>
  </si>
  <si>
    <t>-399904627</t>
  </si>
  <si>
    <t>Podhled ze sádrokartonových desek dvouvrstvá zavěšená spodní konstrukce z ocelových profilů CD, UD jednoduše opláštěná deskou impregnovanou H2, tl. 12,5 mm, bez izolace</t>
  </si>
  <si>
    <t>https://podminky.urs.cz/item/CS_URS_2023_02/763131451</t>
  </si>
  <si>
    <t>80</t>
  </si>
  <si>
    <t>763131714</t>
  </si>
  <si>
    <t>SDK podhled základní penetrační nátěr</t>
  </si>
  <si>
    <t>-203124449</t>
  </si>
  <si>
    <t>Podhled ze sádrokartonových desek ostatní práce a konstrukce na podhledech ze sádrokartonových desek základní penetrační nátěr</t>
  </si>
  <si>
    <t>https://podminky.urs.cz/item/CS_URS_2023_02/763131714</t>
  </si>
  <si>
    <t>81</t>
  </si>
  <si>
    <t>763131721</t>
  </si>
  <si>
    <t>SDK podhled skoková změna v do 0,5 m</t>
  </si>
  <si>
    <t>1610511795</t>
  </si>
  <si>
    <t>Podhled ze sádrokartonových desek ostatní práce a konstrukce na podhledech ze sádrokartonových desek skokové změny výšky podhledu do 0,5 m</t>
  </si>
  <si>
    <t>https://podminky.urs.cz/item/CS_URS_2023_02/763131721</t>
  </si>
  <si>
    <t>"10b"  0,735+0,67+5,88</t>
  </si>
  <si>
    <t>"11"  5,755+0,95+2,5+0,37</t>
  </si>
  <si>
    <t>"78"  1,4</t>
  </si>
  <si>
    <t>"12"  4,12+3,85*2+2,25+1,9+1,3*2</t>
  </si>
  <si>
    <t>"14"  4,2</t>
  </si>
  <si>
    <t>82</t>
  </si>
  <si>
    <t>763131722</t>
  </si>
  <si>
    <t>SDK podhled skoková změna v přes 0,5 m</t>
  </si>
  <si>
    <t>-877428945</t>
  </si>
  <si>
    <t>Podhled ze sádrokartonových desek ostatní práce a konstrukce na podhledech ze sádrokartonových desek skokové změny výšky podhledu přes 0,5 m</t>
  </si>
  <si>
    <t>https://podminky.urs.cz/item/CS_URS_2023_02/763131722</t>
  </si>
  <si>
    <t>"10a"  0,735+0,92</t>
  </si>
  <si>
    <t>"10b"  0,77</t>
  </si>
  <si>
    <t>83</t>
  </si>
  <si>
    <t>763131821</t>
  </si>
  <si>
    <t>Demontáž SDK podhledu s dvouvrstvou nosnou kcí z ocelových profilů opláštění jednoduché</t>
  </si>
  <si>
    <t>-1884906719</t>
  </si>
  <si>
    <t>Demontáž podhledu nebo samostatného požárního předělu ze sádrokartonových desek s nosnou konstrukcí dvouvrstvou z ocelových profilů, opláštění jednoduché</t>
  </si>
  <si>
    <t>https://podminky.urs.cz/item/CS_URS_2023_02/763131821</t>
  </si>
  <si>
    <t>"14"  4,2*0,7</t>
  </si>
  <si>
    <t>84</t>
  </si>
  <si>
    <t>763164611</t>
  </si>
  <si>
    <t>SDK obklad kcí tvaru U š do 0,6 m desky 1xA 12,5</t>
  </si>
  <si>
    <t>372376371</t>
  </si>
  <si>
    <t>Obklad konstrukcí sádrokartonovými deskami včetně ochranných úhelníků ve tvaru U rozvinuté šíře do 0,6 m, opláštěný deskou standardní A, tl. 12,5 mm</t>
  </si>
  <si>
    <t>https://podminky.urs.cz/item/CS_URS_2023_02/763164611</t>
  </si>
  <si>
    <t>"11"  3</t>
  </si>
  <si>
    <t>85</t>
  </si>
  <si>
    <t>998763301</t>
  </si>
  <si>
    <t>Přesun hmot tonážní pro sádrokartonové konstrukce v objektech v do 6 m</t>
  </si>
  <si>
    <t>-448358949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</si>
  <si>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</si>
  <si>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https://podminky.urs.cz/item/CS_URS_2023_02/998763301</t>
  </si>
  <si>
    <t>764</t>
  </si>
  <si>
    <t>Konstrukce klempířské</t>
  </si>
  <si>
    <t>86</t>
  </si>
  <si>
    <t>764002851</t>
  </si>
  <si>
    <t>Demontáž oplechování parapetů do suti</t>
  </si>
  <si>
    <t>1609537134</t>
  </si>
  <si>
    <t>Demontáž klempířských konstrukcí oplechování parapetů do suti</t>
  </si>
  <si>
    <t>https://podminky.urs.cz/item/CS_URS_2023_02/764002851</t>
  </si>
  <si>
    <t>1,05*2</t>
  </si>
  <si>
    <t>87</t>
  </si>
  <si>
    <t>764216643</t>
  </si>
  <si>
    <t>Oplechování rovných parapetů celoplošně lepené z Pz s povrchovou úpravou rš 250 mm</t>
  </si>
  <si>
    <t>1171478336</t>
  </si>
  <si>
    <t>Oplechování parapetů z pozinkovaného plechu s povrchovou úpravou rovných celoplošně lepené, bez rohů rš 250 mm</t>
  </si>
  <si>
    <t>https://podminky.urs.cz/item/CS_URS_2023_02/764216643</t>
  </si>
  <si>
    <t>88</t>
  </si>
  <si>
    <t>998764101</t>
  </si>
  <si>
    <t>Přesun hmot tonážní pro konstrukce klempířské v objektech v do 6 m</t>
  </si>
  <si>
    <t>1775895628</t>
  </si>
  <si>
    <t>Přesun hmot pro konstrukce klempířské stanovený z hmotnosti přesunovaného materiálu vodorovná dopravní vzdálenost do 50 m v objektech výšky do 6 m</t>
  </si>
  <si>
    <t>https://podminky.urs.cz/item/CS_URS_2023_02/998764101</t>
  </si>
  <si>
    <t>766</t>
  </si>
  <si>
    <t>Konstrukce truhlářské</t>
  </si>
  <si>
    <t>89</t>
  </si>
  <si>
    <t>766441821</t>
  </si>
  <si>
    <t>Demontáž parapetních desek dřevěných nebo plastových šířky do 300 mm délky do 2000 mm</t>
  </si>
  <si>
    <t>-1064686525</t>
  </si>
  <si>
    <t>Demontáž parapetních desek dřevěných nebo plastových šířky do 300 mm, délky přes 1000 do 2000 mm</t>
  </si>
  <si>
    <t>https://podminky.urs.cz/item/CS_URS_2023_02/766441821</t>
  </si>
  <si>
    <t>90</t>
  </si>
  <si>
    <t>766660001</t>
  </si>
  <si>
    <t>Montáž dveřních křídel otvíravých jednokřídlových š do 0,8 m do ocelové zárubně</t>
  </si>
  <si>
    <t>-509678374</t>
  </si>
  <si>
    <t>Montáž dveřních křídel dřevěných nebo plastových otevíravých do ocelové zárubně povrchově upravených jednokřídlových, šířky do 800 mm</t>
  </si>
  <si>
    <t>https://podminky.urs.cz/item/CS_URS_2023_02/766660001</t>
  </si>
  <si>
    <t>"01"  2</t>
  </si>
  <si>
    <t>91</t>
  </si>
  <si>
    <t>611620</t>
  </si>
  <si>
    <t>dveře jednokřídlé ozn 01 dřevotřískové povrch laminátový plné 700x1970-2100mm, HPL laminát, do vlhkého prostředí, kování, zámek, dveřní zarážka</t>
  </si>
  <si>
    <t>-959532807</t>
  </si>
  <si>
    <t>dveře jednokřídlé dřevotřískové povrch laminátový plné 700x1970-2100mm</t>
  </si>
  <si>
    <t>92</t>
  </si>
  <si>
    <t>766660021</t>
  </si>
  <si>
    <t>Montáž dveřních křídel otvíravých jednokřídlových š do 0,8 m požárních do ocelové zárubně</t>
  </si>
  <si>
    <t>-1052559758</t>
  </si>
  <si>
    <t>Montáž dveřních křídel dřevěných nebo plastových otevíravých do ocelové zárubně protipožárních jednokřídlových, šířky do 800 mm</t>
  </si>
  <si>
    <t>https://podminky.urs.cz/item/CS_URS_2023_02/766660021</t>
  </si>
  <si>
    <t>"06"  1</t>
  </si>
  <si>
    <t>"07"  1</t>
  </si>
  <si>
    <t>93</t>
  </si>
  <si>
    <t>6116209</t>
  </si>
  <si>
    <t>dveře jednokřídlé ozn 06+07dřevotřískové protipožární EI (EW) 30 D3 povrch laminátový plné 800x1970-2100mm</t>
  </si>
  <si>
    <t>1980763837</t>
  </si>
  <si>
    <t>dveře jednokřídlé dřevotřískové protipožární EI (EW) 30 D3 povrch laminátový plné 800x1970-2100mm</t>
  </si>
  <si>
    <t>Poznámka k položce:
kování, zámek, EW30 DP3 C2</t>
  </si>
  <si>
    <t>94</t>
  </si>
  <si>
    <t>766660171</t>
  </si>
  <si>
    <t>Montáž dveřních křídel otvíravých jednokřídlových š do 0,8 m do obložkové zárubně</t>
  </si>
  <si>
    <t>-288635273</t>
  </si>
  <si>
    <t>Montáž dveřních křídel dřevěných nebo plastových otevíravých do obložkové zárubně povrchově upravených jednokřídlových, šířky do 800 mm</t>
  </si>
  <si>
    <t>https://podminky.urs.cz/item/CS_URS_2023_02/766660171</t>
  </si>
  <si>
    <t>"02"  3</t>
  </si>
  <si>
    <t>"04"  1</t>
  </si>
  <si>
    <t>95</t>
  </si>
  <si>
    <t>6116208</t>
  </si>
  <si>
    <t>dveře jednokřídlé ozn 02 dřevotřískové povrch laminátový plné 800x1970-2100mm</t>
  </si>
  <si>
    <t>1031139095</t>
  </si>
  <si>
    <t>dveře jednokřídlé dřevotřískové povrch laminátový plné 800x1970-2100mm</t>
  </si>
  <si>
    <t>Poznámka k položce:
povrch CPL, kování, zámek</t>
  </si>
  <si>
    <t>96</t>
  </si>
  <si>
    <t>6116207</t>
  </si>
  <si>
    <t>dveře jednokřídlé ozn 04 dřevotřískové povrch laminátový plné 800x1970-2100mm</t>
  </si>
  <si>
    <t>1397310278</t>
  </si>
  <si>
    <t>Poznámka k položce:
povrch CPL, kování, zámek, dveřní mřížka</t>
  </si>
  <si>
    <t>97</t>
  </si>
  <si>
    <t>766660172</t>
  </si>
  <si>
    <t>Montáž dveřních křídel otvíravých jednokřídlových š přes 0,8 m do obložkové zárubně</t>
  </si>
  <si>
    <t>-1295330212</t>
  </si>
  <si>
    <t>Montáž dveřních křídel dřevěných nebo plastových otevíravých do obložkové zárubně povrchově upravených jednokřídlových, šířky přes 800 mm</t>
  </si>
  <si>
    <t>https://podminky.urs.cz/item/CS_URS_2023_02/766660172</t>
  </si>
  <si>
    <t>"03"  1</t>
  </si>
  <si>
    <t>"05"  1</t>
  </si>
  <si>
    <t>98</t>
  </si>
  <si>
    <t>6116206</t>
  </si>
  <si>
    <t>dveře jednokřídlé ozn 03+05 dřevotřískové povrch laminátový plné 900x1970-2100mm</t>
  </si>
  <si>
    <t>2094110836</t>
  </si>
  <si>
    <t>dveře jednokřídlé dřevotřískové povrch laminátový plné 900x1970-2100mm</t>
  </si>
  <si>
    <t>99</t>
  </si>
  <si>
    <t>766660717</t>
  </si>
  <si>
    <t>Montáž samozavírače na ocelovou zárubeň a dveřní křídlo</t>
  </si>
  <si>
    <t>249617563</t>
  </si>
  <si>
    <t>Montáž dveřních doplňků samozavírače na zárubeň ocelovou</t>
  </si>
  <si>
    <t>https://podminky.urs.cz/item/CS_URS_2023_02/766660717</t>
  </si>
  <si>
    <t>100</t>
  </si>
  <si>
    <t>5491725</t>
  </si>
  <si>
    <t>samozavírač dveří hydraulický požární</t>
  </si>
  <si>
    <t>-1090723580</t>
  </si>
  <si>
    <t>samozavírač dveří hydraulický</t>
  </si>
  <si>
    <t>101</t>
  </si>
  <si>
    <t>766660718</t>
  </si>
  <si>
    <t>Montáž stavěče dveřního křídla</t>
  </si>
  <si>
    <t>1787027597</t>
  </si>
  <si>
    <t>Montáž dveřních doplňků stavěče křídla</t>
  </si>
  <si>
    <t>https://podminky.urs.cz/item/CS_URS_2023_02/766660718</t>
  </si>
  <si>
    <t>Poznámka k položce:
dveřní zarážka</t>
  </si>
  <si>
    <t>102</t>
  </si>
  <si>
    <t>766660720</t>
  </si>
  <si>
    <t>Osazení větrací mřížky s vyříznutím otvoru</t>
  </si>
  <si>
    <t>831097855</t>
  </si>
  <si>
    <t>Montáž dveřních doplňků větrací mřížky s vyříznutím otvoru</t>
  </si>
  <si>
    <t>https://podminky.urs.cz/item/CS_URS_2023_02/766660720</t>
  </si>
  <si>
    <t>103</t>
  </si>
  <si>
    <t>766682111</t>
  </si>
  <si>
    <t>Montáž zárubní obložkových pro dveře jednokřídlové tl stěny do 170 mm</t>
  </si>
  <si>
    <t>99468656</t>
  </si>
  <si>
    <t>Montáž zárubní dřevěných, plastových nebo z lamina obložkových, pro dveře jednokřídlové, tloušťky stěny do 170 mm</t>
  </si>
  <si>
    <t>https://podminky.urs.cz/item/CS_URS_2023_02/766682111</t>
  </si>
  <si>
    <t>104</t>
  </si>
  <si>
    <t>61182307</t>
  </si>
  <si>
    <t>zárubeň jednokřídlá obložková s laminátovým povrchem tl stěny 60-150mm rozměru 600-1100/1970, 2100mm</t>
  </si>
  <si>
    <t>145276517</t>
  </si>
  <si>
    <t>Poznámka k položce:
800/1970/110 3x
900/1970/110 2x</t>
  </si>
  <si>
    <t>105</t>
  </si>
  <si>
    <t>766682311</t>
  </si>
  <si>
    <t>Montáž obkladu kovových zárubní pro dveře jednokřídlové tl stěny do 170 mm</t>
  </si>
  <si>
    <t>48731552</t>
  </si>
  <si>
    <t>Montáž zárubní dřevěných, plastových nebo z lamina obklad kovových zárubní, pro dveře jednokřídlové, tloušťky stěny do 170 mm</t>
  </si>
  <si>
    <t>https://podminky.urs.cz/item/CS_URS_2023_02/766682311</t>
  </si>
  <si>
    <t>106</t>
  </si>
  <si>
    <t>61182371</t>
  </si>
  <si>
    <t>obklad ocelové zárubně jednokřídlé s laminátovým povrchem tl stěny 60-150mm rozměru 600-1100/1970, 2100mm</t>
  </si>
  <si>
    <t>1473737762</t>
  </si>
  <si>
    <t>"04 - 800x1970"  1</t>
  </si>
  <si>
    <t>107</t>
  </si>
  <si>
    <t>766691914</t>
  </si>
  <si>
    <t>Vyvěšení nebo zavěšení dřevěných křídel dveří pl do 2 m2</t>
  </si>
  <si>
    <t>-1499452567</t>
  </si>
  <si>
    <t>Ostatní práce vyvěšení nebo zavěšení křídel dřevěných dveřních, plochy do 2 m2</t>
  </si>
  <si>
    <t>https://podminky.urs.cz/item/CS_URS_2023_02/766691914</t>
  </si>
  <si>
    <t>108</t>
  </si>
  <si>
    <t>766691925</t>
  </si>
  <si>
    <t>Vyvěšení nebo zavěšení křídel plastových dveří pl přes 2 m2</t>
  </si>
  <si>
    <t>1864273550</t>
  </si>
  <si>
    <t>Ostatní práce vyvěšení nebo zavěšení křídel plastových dveřních s křídly otevíravými, plochy přes 2 m2</t>
  </si>
  <si>
    <t>https://podminky.urs.cz/item/CS_URS_2023_02/766691925</t>
  </si>
  <si>
    <t>109</t>
  </si>
  <si>
    <t>766694116</t>
  </si>
  <si>
    <t>Montáž parapetních desek dřevěných nebo plastových š do 30 cm</t>
  </si>
  <si>
    <t>-1849220423</t>
  </si>
  <si>
    <t>Montáž ostatních truhlářských konstrukcí parapetních desek dřevěných nebo plastových šířky do 300 mm</t>
  </si>
  <si>
    <t>https://podminky.urs.cz/item/CS_URS_2023_02/766694116</t>
  </si>
  <si>
    <t>110</t>
  </si>
  <si>
    <t>61144401</t>
  </si>
  <si>
    <t>parapet plastový vnitřní komůrkový tl 20mm š 250mm</t>
  </si>
  <si>
    <t>1857543811</t>
  </si>
  <si>
    <t>111</t>
  </si>
  <si>
    <t>998766101</t>
  </si>
  <si>
    <t>Přesun hmot tonážní pro kce truhlářské v objektech v do 6 m</t>
  </si>
  <si>
    <t>1358526931</t>
  </si>
  <si>
    <t>Přesun hmot pro konstrukce truhlářské stanovený z hmotnosti přesunovaného materiálu vodorovná dopravní vzdálenost do 50 m v objektech výšky do 6 m</t>
  </si>
  <si>
    <t>https://podminky.urs.cz/item/CS_URS_2023_02/998766101</t>
  </si>
  <si>
    <t>771</t>
  </si>
  <si>
    <t>Podlahy z dlaždic</t>
  </si>
  <si>
    <t>112</t>
  </si>
  <si>
    <t>771121011</t>
  </si>
  <si>
    <t>Nátěr penetrační na podlahu</t>
  </si>
  <si>
    <t>-1073051603</t>
  </si>
  <si>
    <t>Příprava podkladu před provedením dlažby nátěr penetrační na podlahu</t>
  </si>
  <si>
    <t>https://podminky.urs.cz/item/CS_URS_2023_02/771121011</t>
  </si>
  <si>
    <t>113</t>
  </si>
  <si>
    <t>771151011</t>
  </si>
  <si>
    <t>Samonivelační stěrka podlah pevnosti 20 MPa tl 3 mm</t>
  </si>
  <si>
    <t>816168731</t>
  </si>
  <si>
    <t>Příprava podkladu před provedením dlažby samonivelační stěrka min.pevnosti 20 MPa, tloušťky do 3 mm</t>
  </si>
  <si>
    <t>https://podminky.urs.cz/item/CS_URS_2023_02/771151011</t>
  </si>
  <si>
    <t>114</t>
  </si>
  <si>
    <t>771574436</t>
  </si>
  <si>
    <t>Montáž podlah keramických reliéfních nebo z dekorů lepených cementovým flexibilním lepidlem přes 9 do 12 ks/m2</t>
  </si>
  <si>
    <t>2128350681</t>
  </si>
  <si>
    <t>Montáž podlah z dlaždic keramických lepených cementovým flexibilním lepidlem reliéfních nebo z dekorů, tloušťky do 10 mm přes 9 do 12 ks/m2</t>
  </si>
  <si>
    <t>https://podminky.urs.cz/item/CS_URS_2023_02/771574436</t>
  </si>
  <si>
    <t>115</t>
  </si>
  <si>
    <t>59761174</t>
  </si>
  <si>
    <t>dlažba keramická slinutá mrazuvzdorná do interiéru i exteriéru R11/B povrch reliéfní/matný tl do 10mm přes 9 do 12ks/m2</t>
  </si>
  <si>
    <t>1033575472</t>
  </si>
  <si>
    <t>p03*1,1</t>
  </si>
  <si>
    <t>116</t>
  </si>
  <si>
    <t>771591112</t>
  </si>
  <si>
    <t>Izolace pod dlažbu nátěrem nebo stěrkou ve dvou vrstvách</t>
  </si>
  <si>
    <t>-326280376</t>
  </si>
  <si>
    <t>Izolace podlahy pod dlažbu nátěrem nebo stěrkou ve dvou vrstvách</t>
  </si>
  <si>
    <t>https://podminky.urs.cz/item/CS_URS_2023_02/771591112</t>
  </si>
  <si>
    <t>2,1*1,26</t>
  </si>
  <si>
    <t>117</t>
  </si>
  <si>
    <t>771591264</t>
  </si>
  <si>
    <t>Izolace těsnícími pásy mezi podlahou a stěnou</t>
  </si>
  <si>
    <t>-777373920</t>
  </si>
  <si>
    <t>Izolace podlahy pod dlažbu těsnícími izolačními pásy mezi podlahou a stěnu</t>
  </si>
  <si>
    <t>https://podminky.urs.cz/item/CS_URS_2023_02/771591264</t>
  </si>
  <si>
    <t>(2,02+2,4)*2+(1,26+2,1)*2+(2,1+1,06)*2</t>
  </si>
  <si>
    <t>118</t>
  </si>
  <si>
    <t>998771101</t>
  </si>
  <si>
    <t>Přesun hmot tonážní pro podlahy z dlaždic v objektech v do 6 m</t>
  </si>
  <si>
    <t>-1483383522</t>
  </si>
  <si>
    <t>Přesun hmot pro podlahy z dlaždic stanovený z hmotnosti přesunovaného materiálu vodorovná dopravní vzdálenost do 50 m v objektech výšky do 6 m</t>
  </si>
  <si>
    <t>https://podminky.urs.cz/item/CS_URS_2023_02/998771101</t>
  </si>
  <si>
    <t>776</t>
  </si>
  <si>
    <t>Podlahy povlakové</t>
  </si>
  <si>
    <t>119</t>
  </si>
  <si>
    <t>776121112</t>
  </si>
  <si>
    <t>Vodou ředitelná penetrace savého podkladu povlakových podlah</t>
  </si>
  <si>
    <t>1050679969</t>
  </si>
  <si>
    <t>Příprava podkladu penetrace vodou ředitelná podlah</t>
  </si>
  <si>
    <t>https://podminky.urs.cz/item/CS_URS_2023_02/776121112</t>
  </si>
  <si>
    <t>p01+p02</t>
  </si>
  <si>
    <t>120</t>
  </si>
  <si>
    <t>776141111</t>
  </si>
  <si>
    <t>Stěrka podlahová nivelační pro vyrovnání podkladu povlakových podlah pevnosti 20 MPa tl do 3 mm</t>
  </si>
  <si>
    <t>768890048</t>
  </si>
  <si>
    <t>Příprava podkladu vyrovnání samonivelační stěrkou podlah min.pevnosti 20 MPa, tloušťky do 3 mm</t>
  </si>
  <si>
    <t>https://podminky.urs.cz/item/CS_URS_2023_02/776141111</t>
  </si>
  <si>
    <t>121</t>
  </si>
  <si>
    <t>776201812</t>
  </si>
  <si>
    <t>Demontáž lepených povlakových podlah s podložkou ručně</t>
  </si>
  <si>
    <t>1581455808</t>
  </si>
  <si>
    <t>Demontáž povlakových podlahovin lepených ručně s podložkou</t>
  </si>
  <si>
    <t>https://podminky.urs.cz/item/CS_URS_2023_02/776201812</t>
  </si>
  <si>
    <t>122</t>
  </si>
  <si>
    <t>776231111</t>
  </si>
  <si>
    <t>Lepení lamel a čtverců z vinylu standardním lepidlem</t>
  </si>
  <si>
    <t>1375408777</t>
  </si>
  <si>
    <t>Montáž podlahovin z vinylu lepením lamel nebo čtverců standardním lepidlem</t>
  </si>
  <si>
    <t>https://podminky.urs.cz/item/CS_URS_2023_02/776231111</t>
  </si>
  <si>
    <t>Mezisoučet</t>
  </si>
  <si>
    <t>123</t>
  </si>
  <si>
    <t>284111</t>
  </si>
  <si>
    <t>Podlahová vinylová krytina s Click spojením pro použití v interiéru tl. 4mm</t>
  </si>
  <si>
    <t>-960625375</t>
  </si>
  <si>
    <t xml:space="preserve"> Podlahová vinylová krytina s Click spojením pro použití v interiéru tl. 4mm</t>
  </si>
  <si>
    <t>(p01+p02)*1,1</t>
  </si>
  <si>
    <t>124</t>
  </si>
  <si>
    <t>776421111</t>
  </si>
  <si>
    <t>Montáž obvodových lišt lepením</t>
  </si>
  <si>
    <t>-1932891158</t>
  </si>
  <si>
    <t>Montáž lišt obvodových lepených</t>
  </si>
  <si>
    <t>https://podminky.urs.cz/item/CS_URS_2023_02/776421111</t>
  </si>
  <si>
    <t>"10a"  (2,27+4,615)*2-0,8</t>
  </si>
  <si>
    <t>"10b"  (2,27+4,615)*2-0,8</t>
  </si>
  <si>
    <t>"11"  (2,9+6,125+0,3+0,25)*2-0,8</t>
  </si>
  <si>
    <t>"12"  (5,75+6+0,4)*2-0,9*2-0,8*2</t>
  </si>
  <si>
    <t>"78"  (4,655+1,4)*2-0,9-0,8*3</t>
  </si>
  <si>
    <t>125</t>
  </si>
  <si>
    <t>28411004</t>
  </si>
  <si>
    <t>lišta soklová PVC samolepící 30x30mm</t>
  </si>
  <si>
    <t>2122167706</t>
  </si>
  <si>
    <t>a11*1,02</t>
  </si>
  <si>
    <t>126</t>
  </si>
  <si>
    <t>998776101</t>
  </si>
  <si>
    <t>Přesun hmot tonážní pro podlahy povlakové v objektech v do 6 m</t>
  </si>
  <si>
    <t>-448508524</t>
  </si>
  <si>
    <t>Přesun hmot pro podlahy povlakové stanovený z hmotnosti přesunovaného materiálu vodorovná dopravní vzdálenost do 50 m v objektech výšky do 6 m</t>
  </si>
  <si>
    <t>https://podminky.urs.cz/item/CS_URS_2023_02/998776101</t>
  </si>
  <si>
    <t>781</t>
  </si>
  <si>
    <t>Dokončovací práce - obklady</t>
  </si>
  <si>
    <t>127</t>
  </si>
  <si>
    <t>781121011</t>
  </si>
  <si>
    <t>Nátěr penetrační na stěnu</t>
  </si>
  <si>
    <t>1005532283</t>
  </si>
  <si>
    <t>Příprava podkladu před provedením obkladu nátěr penetrační na stěnu</t>
  </si>
  <si>
    <t>https://podminky.urs.cz/item/CS_URS_2023_02/781121011</t>
  </si>
  <si>
    <t>128</t>
  </si>
  <si>
    <t>781131112</t>
  </si>
  <si>
    <t>Izolace pod obklad nátěrem nebo stěrkou ve dvou vrstvách</t>
  </si>
  <si>
    <t>-2044198340</t>
  </si>
  <si>
    <t>Izolace stěny pod obklad izolace nátěrem nebo stěrkou ve dvou vrstvách</t>
  </si>
  <si>
    <t>https://podminky.urs.cz/item/CS_URS_2023_02/781131112</t>
  </si>
  <si>
    <t>(2,1+1,26)*2*2,6-0,7*1,97</t>
  </si>
  <si>
    <t>129</t>
  </si>
  <si>
    <t>781474112</t>
  </si>
  <si>
    <t>Montáž obkladů vnitřních keramických hladkých přes 9 do 12 ks/m2 lepených flexibilním lepidlem</t>
  </si>
  <si>
    <t>1963099081</t>
  </si>
  <si>
    <t>Montáž obkladů vnitřních stěn z dlaždic keramických lepených flexibilním lepidlem maloformátových hladkých přes 9 do 12 ks/m2</t>
  </si>
  <si>
    <t>https://podminky.urs.cz/item/CS_URS_2023_02/781474112</t>
  </si>
  <si>
    <t>"11"  (0,6+1,2)*1,5</t>
  </si>
  <si>
    <t>"14"  (2,02+2,4)*2*2,7-(0,7*2+2,02)*0,27-0,8*1,97-0,7*1,97*2</t>
  </si>
  <si>
    <t>(2,1+1,06)*2*2,7-0,7*1,97</t>
  </si>
  <si>
    <t>(2,1+1,26)*2*2,7-(0,7*2+2,1)*0,27-0,7*1,97</t>
  </si>
  <si>
    <t>130</t>
  </si>
  <si>
    <t>59761026</t>
  </si>
  <si>
    <t>obklad keramický hladký do 12ks/m2</t>
  </si>
  <si>
    <t>-1120507879</t>
  </si>
  <si>
    <t>Poznámka k položce:
vč lišt</t>
  </si>
  <si>
    <t>a10*1,1</t>
  </si>
  <si>
    <t>131</t>
  </si>
  <si>
    <t>998781101</t>
  </si>
  <si>
    <t>Přesun hmot tonážní pro obklady keramické v objektech v do 6 m</t>
  </si>
  <si>
    <t>1544515016</t>
  </si>
  <si>
    <t>Přesun hmot pro obklady keramické stanovený z hmotnosti přesunovaného materiálu vodorovná dopravní vzdálenost do 50 m v objektech výšky do 6 m</t>
  </si>
  <si>
    <t>https://podminky.urs.cz/item/CS_URS_2023_02/998781101</t>
  </si>
  <si>
    <t>784</t>
  </si>
  <si>
    <t>Dokončovací práce - malby a tapety</t>
  </si>
  <si>
    <t>132</t>
  </si>
  <si>
    <t>784121001</t>
  </si>
  <si>
    <t>Oškrabání malby v místnostech v do 3,80 m</t>
  </si>
  <si>
    <t>-740199993</t>
  </si>
  <si>
    <t>Oškrabání malby v místnostech výšky do 3,80 m</t>
  </si>
  <si>
    <t>https://podminky.urs.cz/item/CS_URS_2023_02/784121001</t>
  </si>
  <si>
    <t>"strop"  2,56+8,76</t>
  </si>
  <si>
    <t>"stěny"  a1*0,9*1,1</t>
  </si>
  <si>
    <t>133</t>
  </si>
  <si>
    <t>784221101</t>
  </si>
  <si>
    <t>Dvojnásobné bílé malby ze směsí za sucha dobře otěruvzdorných v místnostech do 3,80 m</t>
  </si>
  <si>
    <t>914245687</t>
  </si>
  <si>
    <t>Malby z malířských směsí otěruvzdorných za sucha dvojnásobné, bílé za sucha otěruvzdorné dobře v místnostech výšky do 3,80 m</t>
  </si>
  <si>
    <t>https://podminky.urs.cz/item/CS_URS_2023_02/784221101</t>
  </si>
  <si>
    <t>"strop"</t>
  </si>
  <si>
    <t>"13"  2,56</t>
  </si>
  <si>
    <t>"15"  8,76</t>
  </si>
  <si>
    <t>"stěny"</t>
  </si>
  <si>
    <t>"10a"  (2,27+4,615)*2*3</t>
  </si>
  <si>
    <t>"10b"  (2,27+4,615)*2*3</t>
  </si>
  <si>
    <t>"11"  (2,9+6,125)*2*3</t>
  </si>
  <si>
    <t>"12"  (5,75+6+0,4)*2*3</t>
  </si>
  <si>
    <t>"13"  1,6*4*3,2</t>
  </si>
  <si>
    <t>"15"  (4,2+2,1)*2*3,2</t>
  </si>
  <si>
    <t>"78"  (4,655+1,4)*2*3</t>
  </si>
  <si>
    <t>134</t>
  </si>
  <si>
    <t>784321031</t>
  </si>
  <si>
    <t>Dvojnásobné silikátové bílé malby v místnosti v do 3,80 m</t>
  </si>
  <si>
    <t>110767081</t>
  </si>
  <si>
    <t>Malby silikátové dvojnásobné, bílé v místnostech výšky do 3,80 m</t>
  </si>
  <si>
    <t>https://podminky.urs.cz/item/CS_URS_2023_02/784321031</t>
  </si>
  <si>
    <t>a8+a9+0,63*(0,735+0,92)+0,77*0,63+0,43*0,735+0,2*(0,67+5,88)+0,4*5,755+0,4*0,95</t>
  </si>
  <si>
    <t>0,2*(2,5+0,37)+0,35*1,4+0,43*(4,12+3,85*2)+0,2*2,25+0,5*1,9+0,23*1,3+0,3*1,3+0,27*4,2+0,6*3</t>
  </si>
  <si>
    <t>a13+a14</t>
  </si>
  <si>
    <t>786</t>
  </si>
  <si>
    <t>Dokončovací práce - čalounické úpravy</t>
  </si>
  <si>
    <t>135</t>
  </si>
  <si>
    <t>786626111</t>
  </si>
  <si>
    <t>Montáž lamelové žaluzie vnitřní nebo do oken dvojitých dřevěných</t>
  </si>
  <si>
    <t>-1681078739</t>
  </si>
  <si>
    <t>Montáž zastiňujících žaluzií lamelových vnitřních nebo do oken dvojitých dřevěných</t>
  </si>
  <si>
    <t>https://podminky.urs.cz/item/CS_URS_2023_02/786626111</t>
  </si>
  <si>
    <t>1*1,8*4</t>
  </si>
  <si>
    <t>136</t>
  </si>
  <si>
    <t>55346200</t>
  </si>
  <si>
    <t>žaluzie horizontální interiérové</t>
  </si>
  <si>
    <t>27174611</t>
  </si>
  <si>
    <t>137</t>
  </si>
  <si>
    <t>998786101</t>
  </si>
  <si>
    <t>Přesun hmot tonážní pro stínění a čalounické úpravy v objektech v do 6 m</t>
  </si>
  <si>
    <t>-309406625</t>
  </si>
  <si>
    <t>Přesun hmot pro stínění a čalounické úpravy stanovený z hmotnosti přesunovaného materiálu vodorovná dopravní vzdálenost do 50 m v objektech výšky (hloubky) do 6 m</t>
  </si>
  <si>
    <t>https://podminky.urs.cz/item/CS_URS_2023_02/998786101</t>
  </si>
  <si>
    <t>zti - ZDRAVOTNĚ TECHNICKÉ INSTALACE</t>
  </si>
  <si>
    <t>LIBOR KREJČÍ</t>
  </si>
  <si>
    <t xml:space="preserve">    1 - Zemní práce</t>
  </si>
  <si>
    <t xml:space="preserve">    4 - Vodorovné konstrukce</t>
  </si>
  <si>
    <t xml:space="preserve">    721 - Zdravotechnika - vnitřní kanalizace</t>
  </si>
  <si>
    <t xml:space="preserve">    722 - Zdravotechnika - vnitřní vodovod</t>
  </si>
  <si>
    <t xml:space="preserve">    726 - Zdravotechnika - předstěnové instalace</t>
  </si>
  <si>
    <t>Zemní práce</t>
  </si>
  <si>
    <t>132151101</t>
  </si>
  <si>
    <t>Hloubení rýh nezapažených š do 800 mm v hornině třídy těžitelnosti I skupiny 1 a 2 objem do 20 m3 strojně</t>
  </si>
  <si>
    <t>1208726567</t>
  </si>
  <si>
    <t>Hloubení nezapažených rýh šířky do 800 mm strojně s urovnáním dna do předepsaného profilu a spádu v hornině třídy těžitelnosti I skupiny 1 a 2 do 20 m3</t>
  </si>
  <si>
    <t>https://podminky.urs.cz/item/CS_URS_2023_02/132151101</t>
  </si>
  <si>
    <t>162351104</t>
  </si>
  <si>
    <t>Vodorovné přemístění přes 500 do 1000 m výkopku/sypaniny z horniny třídy těžitelnosti I skupiny 1 až 3</t>
  </si>
  <si>
    <t>1778382530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</si>
  <si>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</si>
  <si>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https://podminky.urs.cz/item/CS_URS_2023_02/162351104</t>
  </si>
  <si>
    <t>167151101</t>
  </si>
  <si>
    <t>Nakládání výkopku z hornin třídy těžitelnosti I skupiny 1 až 3 do 100 m3</t>
  </si>
  <si>
    <t>750446763</t>
  </si>
  <si>
    <t>Nakládání, skládání a překládání neulehlého výkopku nebo sypaniny strojně nakládání, množství do 100 m3, z horniny třídy těžitelnosti I, skupiny 1 až 3</t>
  </si>
  <si>
    <t>https://podminky.urs.cz/item/CS_URS_2023_02/167151101</t>
  </si>
  <si>
    <t>171251101</t>
  </si>
  <si>
    <t>Uložení sypaniny do násypů nezhutněných strojně</t>
  </si>
  <si>
    <t>-2136674352</t>
  </si>
  <si>
    <t>Uložení sypanin do násypů strojně s rozprostřením sypaniny ve vrstvách a s hrubým urovnáním nezhutněných jakékoliv třídy těžitelnosti</t>
  </si>
  <si>
    <t>https://podminky.urs.cz/item/CS_URS_2023_02/171251101</t>
  </si>
  <si>
    <t>174111101</t>
  </si>
  <si>
    <t>Zásyp jam, šachet rýh nebo kolem objektů sypaninou se zhutněním ručně</t>
  </si>
  <si>
    <t>922335069</t>
  </si>
  <si>
    <t>Zásyp sypaninou z jakékoliv horniny ručně s uložením výkopku ve vrstvách se zhutněním jam, šachet, rýh nebo kolem objektů v těchto vykopávkách</t>
  </si>
  <si>
    <t>https://podminky.urs.cz/item/CS_URS_2023_02/174111101</t>
  </si>
  <si>
    <t>Vodorovné konstrukce</t>
  </si>
  <si>
    <t>452312141</t>
  </si>
  <si>
    <t>Sedlové lože z betonu prostého tř. C 16/20 otevřený výkop</t>
  </si>
  <si>
    <t>2127286879</t>
  </si>
  <si>
    <t>Podkladní a zajišťovací konstrukce z betonu prostého v otevřeném výkopu sedlové lože pod potrubí z betonu tř. C 16/20</t>
  </si>
  <si>
    <t>https://podminky.urs.cz/item/CS_URS_2023_02/452312141</t>
  </si>
  <si>
    <t>721</t>
  </si>
  <si>
    <t>Zdravotechnika - vnitřní kanalizace</t>
  </si>
  <si>
    <t>721110806</t>
  </si>
  <si>
    <t>Demontáž potrubí kameninové DN přes 100 do 200</t>
  </si>
  <si>
    <t>1948895498</t>
  </si>
  <si>
    <t>Demontáž potrubí z kameninových trub  normálních nebo kyselinovzdorných přes 100 do DN 200</t>
  </si>
  <si>
    <t>https://podminky.urs.cz/item/CS_URS_2023_02/721110806</t>
  </si>
  <si>
    <t>721110953</t>
  </si>
  <si>
    <t>Potrubí kameninové vsazení odbočky DN 150</t>
  </si>
  <si>
    <t>471804517</t>
  </si>
  <si>
    <t>Opravy odpadního potrubí kameninového vsazení odbočky do potrubí DN 150</t>
  </si>
  <si>
    <t>https://podminky.urs.cz/item/CS_URS_2023_02/721110953</t>
  </si>
  <si>
    <t>721110963</t>
  </si>
  <si>
    <t>Potrubí kameninové propojení potrubí DN 150</t>
  </si>
  <si>
    <t>-1599672671</t>
  </si>
  <si>
    <t>Opravy odpadního potrubí kameninového propojení dosavadního potrubí DN 150</t>
  </si>
  <si>
    <t>https://podminky.urs.cz/item/CS_URS_2023_02/721110963</t>
  </si>
  <si>
    <t>721110973</t>
  </si>
  <si>
    <t>Potrubí kameninové krácení trub DN 150</t>
  </si>
  <si>
    <t>-457685073</t>
  </si>
  <si>
    <t>Opravy odpadního potrubí kameninového krácení trub DN 150</t>
  </si>
  <si>
    <t>https://podminky.urs.cz/item/CS_URS_2023_02/721110973</t>
  </si>
  <si>
    <t>721140806</t>
  </si>
  <si>
    <t>Demontáž potrubí litinové DN přes 100 do 200</t>
  </si>
  <si>
    <t>-1942424607</t>
  </si>
  <si>
    <t>Demontáž potrubí z litinových trub odpadních nebo dešťových přes 100 do DN 200</t>
  </si>
  <si>
    <t>https://podminky.urs.cz/item/CS_URS_2023_02/721140806</t>
  </si>
  <si>
    <t>721173401</t>
  </si>
  <si>
    <t>Potrubí kanalizační z PVC SN 4 svodné DN 110</t>
  </si>
  <si>
    <t>1532690163</t>
  </si>
  <si>
    <t>Potrubí z trub PVC SN4 svodné (ležaté) DN 110</t>
  </si>
  <si>
    <t>https://podminky.urs.cz/item/CS_URS_2023_02/721173401</t>
  </si>
  <si>
    <t>721173403</t>
  </si>
  <si>
    <t>Potrubí kanalizační z PVC SN 4 svodné DN 160</t>
  </si>
  <si>
    <t>289635120</t>
  </si>
  <si>
    <t>Potrubí z trub PVC SN4 svodné (ležaté) DN 160</t>
  </si>
  <si>
    <t>https://podminky.urs.cz/item/CS_URS_2023_02/721173403</t>
  </si>
  <si>
    <t>721173403pc1</t>
  </si>
  <si>
    <t>krycí fólie, igelit LDPE</t>
  </si>
  <si>
    <t>12424596</t>
  </si>
  <si>
    <t>721174025</t>
  </si>
  <si>
    <t>Potrubí kanalizační z PP odpadní DN 110</t>
  </si>
  <si>
    <t>-1239833423</t>
  </si>
  <si>
    <t>Potrubí z trub polypropylenových odpadní (svislé) DN 110</t>
  </si>
  <si>
    <t>https://podminky.urs.cz/item/CS_URS_2023_02/721174025</t>
  </si>
  <si>
    <t>721174041</t>
  </si>
  <si>
    <t>Potrubí kanalizační z PP připojovací DN 32</t>
  </si>
  <si>
    <t>-1126639437</t>
  </si>
  <si>
    <t>Potrubí z trub polypropylenových připojovací DN 32</t>
  </si>
  <si>
    <t>https://podminky.urs.cz/item/CS_URS_2023_02/721174041</t>
  </si>
  <si>
    <t>721174042</t>
  </si>
  <si>
    <t>Potrubí kanalizační z PP připojovací DN40</t>
  </si>
  <si>
    <t>241540349</t>
  </si>
  <si>
    <t>Potrubí z trub polypropylenových připojovací DN 40</t>
  </si>
  <si>
    <t>https://podminky.urs.cz/item/CS_URS_2023_02/721174042</t>
  </si>
  <si>
    <t>721174043</t>
  </si>
  <si>
    <t>Potrubí kanalizační z PP připojovací DN 50</t>
  </si>
  <si>
    <t>1161756141</t>
  </si>
  <si>
    <t>Potrubí z trub polypropylenových připojovací DN 50</t>
  </si>
  <si>
    <t>https://podminky.urs.cz/item/CS_URS_2023_02/721174043</t>
  </si>
  <si>
    <t>721174045</t>
  </si>
  <si>
    <t>Potrubí kanalizační z PP připojovací DN 110</t>
  </si>
  <si>
    <t>-1142698772</t>
  </si>
  <si>
    <t>Potrubí z trub polypropylenových připojovací DN 110</t>
  </si>
  <si>
    <t>https://podminky.urs.cz/item/CS_URS_2023_02/721174045</t>
  </si>
  <si>
    <t>721194104</t>
  </si>
  <si>
    <t>Vyvedení a upevnění odpadních výpustek DN 40</t>
  </si>
  <si>
    <t>1156781618</t>
  </si>
  <si>
    <t>Vyměření přípojek na potrubí vyvedení a upevnění odpadních výpustek DN 40</t>
  </si>
  <si>
    <t>https://podminky.urs.cz/item/CS_URS_2023_02/721194104</t>
  </si>
  <si>
    <t>721194105</t>
  </si>
  <si>
    <t>Vyvedení a upevnění odpadních výpustek DN 50</t>
  </si>
  <si>
    <t>1666809381</t>
  </si>
  <si>
    <t>Vyměření přípojek na potrubí vyvedení a upevnění odpadních výpustek DN 50</t>
  </si>
  <si>
    <t>https://podminky.urs.cz/item/CS_URS_2023_02/721194105</t>
  </si>
  <si>
    <t>721194109</t>
  </si>
  <si>
    <t>Vyvedení a upevnění odpadních výpustek DN 110</t>
  </si>
  <si>
    <t>323230201</t>
  </si>
  <si>
    <t>Vyměření přípojek na potrubí vyvedení a upevnění odpadních výpustek DN 110</t>
  </si>
  <si>
    <t>https://podminky.urs.cz/item/CS_URS_2023_02/721194109</t>
  </si>
  <si>
    <t>721212123</t>
  </si>
  <si>
    <t>Odtokový sprchový žlab délky 800 mm s krycím roštem a zápachovou uzávěrkou</t>
  </si>
  <si>
    <t>1110369945</t>
  </si>
  <si>
    <t>Odtokové sprchové žlaby se zápachovou uzávěrkou a krycím roštem délky 800 mm</t>
  </si>
  <si>
    <t>https://podminky.urs.cz/item/CS_URS_2023_02/721212123</t>
  </si>
  <si>
    <t>721273153</t>
  </si>
  <si>
    <t>Hlavice ventilační polypropylen PP DN 110</t>
  </si>
  <si>
    <t>1783447574</t>
  </si>
  <si>
    <t>Ventilační hlavice z polypropylenu (PP) DN 110</t>
  </si>
  <si>
    <t>https://podminky.urs.cz/item/CS_URS_2023_02/721273153</t>
  </si>
  <si>
    <t>721274102pc1</t>
  </si>
  <si>
    <t>podomítková vodní zápach. uzávěrka s přidanou mechanickou zápach. uzávěrkou, r. 110/110/60mm, dn32</t>
  </si>
  <si>
    <t>-313478564</t>
  </si>
  <si>
    <t>721274102pc2</t>
  </si>
  <si>
    <t>čistící tvarovka DN100, PP/nerezová ocel, nerez. dv. 150/150 mm</t>
  </si>
  <si>
    <t>-1855579535</t>
  </si>
  <si>
    <t>721290111</t>
  </si>
  <si>
    <t>Zkouška těsnosti potrubí kanalizace vodou DN do 125</t>
  </si>
  <si>
    <t>281511266</t>
  </si>
  <si>
    <t>Zkouška těsnosti kanalizace  v objektech vodou do DN 125</t>
  </si>
  <si>
    <t>https://podminky.urs.cz/item/CS_URS_2023_02/721290111</t>
  </si>
  <si>
    <t>998721101</t>
  </si>
  <si>
    <t>Přesun hmot tonážní pro vnitřní kanalizace v objektech v do 6 m</t>
  </si>
  <si>
    <t>-1454489158</t>
  </si>
  <si>
    <t>Přesun hmot pro vnitřní kanalizace  stanovený z hmotnosti přesunovaného materiálu vodorovná dopravní vzdálenost do 50 m v objektech výšky do 6 m</t>
  </si>
  <si>
    <t>https://podminky.urs.cz/item/CS_URS_2023_02/998721101</t>
  </si>
  <si>
    <t>722</t>
  </si>
  <si>
    <t>Zdravotechnika - vnitřní vodovod</t>
  </si>
  <si>
    <t>722130913</t>
  </si>
  <si>
    <t>Potrubí pozinkované závitové přeřezání ocelové trubky DN do 25</t>
  </si>
  <si>
    <t>1769778681</t>
  </si>
  <si>
    <t>Opravy vodovodního potrubí z ocelových trubek pozinkovaných závitových přeřezání ocelové trubky do DN 25</t>
  </si>
  <si>
    <t>https://podminky.urs.cz/item/CS_URS_2023_02/722130913</t>
  </si>
  <si>
    <t>722130991</t>
  </si>
  <si>
    <t>Potrubí pozinkované závitové vsazení odbočky do potrubí oboustranná svěrná spojka DN 20 / G 1/2</t>
  </si>
  <si>
    <t>916555995</t>
  </si>
  <si>
    <t>Opravy vodovodního potrubí z ocelových trubek pozinkovaných závitových vsazení odbočky do potrubí oboustrannými svěrnými spojkami DN potrubí / G odbočky DN 20 / G 1/2</t>
  </si>
  <si>
    <t>https://podminky.urs.cz/item/CS_URS_2023_02/722130991</t>
  </si>
  <si>
    <t>722174022</t>
  </si>
  <si>
    <t>Potrubí vodovodní plastové PPR svar polyfúze PN 20 D 20x3,4 mm</t>
  </si>
  <si>
    <t>-2088979634</t>
  </si>
  <si>
    <t>Potrubí z plastových trubek z polypropylenu PPR svařovaných polyfúzně PN 20 (SDR 6) D 20 x 3,4</t>
  </si>
  <si>
    <t>https://podminky.urs.cz/item/CS_URS_2023_02/722174022</t>
  </si>
  <si>
    <t>722179191</t>
  </si>
  <si>
    <t>Příplatek k rozvodu vody z plastů za malý rozsah prací na zakázce do 20 m</t>
  </si>
  <si>
    <t>1666714505</t>
  </si>
  <si>
    <t>Příplatek k ceně rozvody vody z plastů za práce malého rozsahu na zakázce do 20 m rozvodu</t>
  </si>
  <si>
    <t>https://podminky.urs.cz/item/CS_URS_2023_02/722179191</t>
  </si>
  <si>
    <t>722181222</t>
  </si>
  <si>
    <t>Ochrana kanalizačního potrubí přilepenými termoizolačními trubicemi z PE tl přes 6 do 9 mm DN přes 22 do 45 mm</t>
  </si>
  <si>
    <t>875571499</t>
  </si>
  <si>
    <t>Ochrana potrubí termoizolačními trubicemi z pěnového polyetylenu PE přilepenými v příčných a podélných spojích, tloušťky izolace přes 6 do 9 mm, vnitřního průměru izolace DN přes 22 do 45 mm</t>
  </si>
  <si>
    <t>https://podminky.urs.cz/item/CS_URS_2023_02/722181222</t>
  </si>
  <si>
    <t>722181223</t>
  </si>
  <si>
    <t>Ochrana kanalizačního potrubí přilepenými termoizolačními trubicemi z PE tl přes 6 do 9 mm DN přes 45 do 63 mm</t>
  </si>
  <si>
    <t>-1849211307</t>
  </si>
  <si>
    <t>Ochrana potrubí termoizolačními trubicemi z pěnového polyetylenu PE přilepenými v příčných a podélných spojích, tloušťky izolace přes 6 do 9 mm, vnitřního průměru izolace DN přes 45 do 63 mm</t>
  </si>
  <si>
    <t>https://podminky.urs.cz/item/CS_URS_2023_02/722181223</t>
  </si>
  <si>
    <t>722181231</t>
  </si>
  <si>
    <t>Ochrana vodovodního potrubí přilepenými termoizolačními trubicemi z PE tl přes 9 do 13 mm DN do 22 mm</t>
  </si>
  <si>
    <t>228978855</t>
  </si>
  <si>
    <t>Ochrana potrubí termoizolačními trubicemi z pěnového polyetylenu PE přilepenými v příčných a podélných spojích, tloušťky izolace přes 9 do 13 mm, vnitřního průměru izolace DN do 22 mm</t>
  </si>
  <si>
    <t>https://podminky.urs.cz/item/CS_URS_2023_02/722181231</t>
  </si>
  <si>
    <t>722190401</t>
  </si>
  <si>
    <t>Vyvedení a upevnění výpustku DN do 25</t>
  </si>
  <si>
    <t>-2140101537</t>
  </si>
  <si>
    <t>Zřízení přípojek na potrubí vyvedení a upevnění výpustek do DN 25</t>
  </si>
  <si>
    <t>https://podminky.urs.cz/item/CS_URS_2023_02/722190401</t>
  </si>
  <si>
    <t>722190901</t>
  </si>
  <si>
    <t>Uzavření nebo otevření vodovodního potrubí při opravách</t>
  </si>
  <si>
    <t>131731126</t>
  </si>
  <si>
    <t>Opravy ostatní uzavření nebo otevření vodovodního potrubí při opravách včetně vypuštění a napuštění</t>
  </si>
  <si>
    <t>https://podminky.urs.cz/item/CS_URS_2023_02/722190901</t>
  </si>
  <si>
    <t>722290226</t>
  </si>
  <si>
    <t>Zkouška těsnosti vodovodního potrubí závitového DN do 50</t>
  </si>
  <si>
    <t>-1855723389</t>
  </si>
  <si>
    <t>Zkoušky, proplach a desinfekce vodovodního potrubí zkoušky těsnosti vodovodního potrubí závitového do DN 50</t>
  </si>
  <si>
    <t>https://podminky.urs.cz/item/CS_URS_2023_02/722290226</t>
  </si>
  <si>
    <t>722290234</t>
  </si>
  <si>
    <t>Proplach a dezinfekce vodovodního potrubí DN do 80</t>
  </si>
  <si>
    <t>1180457683</t>
  </si>
  <si>
    <t>Zkoušky, proplach a desinfekce vodovodního potrubí proplach a desinfekce vodovodního potrubí do DN 80</t>
  </si>
  <si>
    <t>https://podminky.urs.cz/item/CS_URS_2023_02/722290234</t>
  </si>
  <si>
    <t>998722101</t>
  </si>
  <si>
    <t>Přesun hmot tonážní pro vnitřní vodovod v objektech v do 6 m</t>
  </si>
  <si>
    <t>2068969509</t>
  </si>
  <si>
    <t>Přesun hmot pro vnitřní vodovod stanovený z hmotnosti přesunovaného materiálu vodorovná dopravní vzdálenost do 50 m v objektech výšky do 6 m</t>
  </si>
  <si>
    <t>https://podminky.urs.cz/item/CS_URS_2023_02/998722101</t>
  </si>
  <si>
    <t>725112022</t>
  </si>
  <si>
    <t>Klozet keramický závěsný na nosné stěny s hlubokým splachováním odpad vodorovný</t>
  </si>
  <si>
    <t>-1770967712</t>
  </si>
  <si>
    <t>Zařízení záchodů klozety keramické závěsné na nosné stěny s hlubokým splachováním odpad vodorovný</t>
  </si>
  <si>
    <t>https://podminky.urs.cz/item/CS_URS_2023_02/725112022</t>
  </si>
  <si>
    <t>725211617</t>
  </si>
  <si>
    <t>Umyvadlo keramické bílé šířky 600 mm s krytem na sifon připevněné na stěnu šrouby</t>
  </si>
  <si>
    <t>-516606006</t>
  </si>
  <si>
    <t>Umyvadla keramická bílá bez výtokových armatur připevněná na stěnu šrouby s krytem na sifon (polosloupem), šířka umyvadla 600 mm</t>
  </si>
  <si>
    <t>https://podminky.urs.cz/item/CS_URS_2023_02/725211617</t>
  </si>
  <si>
    <t>725211701</t>
  </si>
  <si>
    <t>Umývátko keramické bílé stěnové šířky 400 mm připevněné na stěnu šrouby</t>
  </si>
  <si>
    <t>1765543895</t>
  </si>
  <si>
    <t>Umyvadla keramická bílá bez výtokových armatur připevněná na stěnu šrouby malá (umývátka) stěnová 400 mm</t>
  </si>
  <si>
    <t>https://podminky.urs.cz/item/CS_URS_2023_02/725211701</t>
  </si>
  <si>
    <t>725212111</t>
  </si>
  <si>
    <t>Umyvadlo keramické bílé nábytkové šířky 500 mm včetně skříňky s jednou zásuvkou</t>
  </si>
  <si>
    <t>-859248433</t>
  </si>
  <si>
    <t>Umyvadla keramická bílá bez výtokových armatur nábytková včetně skříňky s jednou zásuvkou, šířka umyvadla 500 mm</t>
  </si>
  <si>
    <t>https://podminky.urs.cz/item/CS_URS_2023_02/725212111</t>
  </si>
  <si>
    <t>725244906</t>
  </si>
  <si>
    <t>Montáž zástěny sprchové do niky</t>
  </si>
  <si>
    <t>1117356036</t>
  </si>
  <si>
    <t>Sprchové dveře a zástěny montáž sprchové zástěny do niky</t>
  </si>
  <si>
    <t>https://podminky.urs.cz/item/CS_URS_2023_02/725244906</t>
  </si>
  <si>
    <t>55495004</t>
  </si>
  <si>
    <t>zástěna sprchová rámová dvoudílná skleněná tl 4 a 5mm s jedním posuvným dílem do niky/čelní  š 1260mm</t>
  </si>
  <si>
    <t>-5906784</t>
  </si>
  <si>
    <t>zástěna sprchová rámová dvoudílná skleněná tl 4 a 5mm s jedním posuvným dílem do niky/čelní na vaničku š 1200mm</t>
  </si>
  <si>
    <t>725310823</t>
  </si>
  <si>
    <t>Demontáž dřez jednoduchý vestavěný v kuchyňských sestavách bez výtokových armatur</t>
  </si>
  <si>
    <t>157458830</t>
  </si>
  <si>
    <t>Demontáž dřezů jednodílných bez výtokových armatur vestavěných v kuchyňských sestavách</t>
  </si>
  <si>
    <t>https://podminky.urs.cz/item/CS_URS_2023_02/725310823</t>
  </si>
  <si>
    <t>725320822</t>
  </si>
  <si>
    <t>Demontáž dřez dvojitý vestavěný v kuchyňských sestavách bez výtokových armatur</t>
  </si>
  <si>
    <t>-2045805679</t>
  </si>
  <si>
    <t>Demontáž dřezů dvojitých bez výtokových armatur vestavěných v kuchyňských sestavách</t>
  </si>
  <si>
    <t>https://podminky.urs.cz/item/CS_URS_2023_02/725320822</t>
  </si>
  <si>
    <t>725330820</t>
  </si>
  <si>
    <t>Demontáž výlevka diturvitová</t>
  </si>
  <si>
    <t>1625251515</t>
  </si>
  <si>
    <t>Demontáž výlevek bez výtokových armatur a bez nádrže a splachovacího potrubí diturvitových</t>
  </si>
  <si>
    <t>https://podminky.urs.cz/item/CS_URS_2023_02/725330820</t>
  </si>
  <si>
    <t>725810811</t>
  </si>
  <si>
    <t>Demontáž ventilů výtokových nástěnných</t>
  </si>
  <si>
    <t>-1297769975</t>
  </si>
  <si>
    <t>Demontáž výtokových ventilů nástěnných</t>
  </si>
  <si>
    <t>https://podminky.urs.cz/item/CS_URS_2023_02/725810811</t>
  </si>
  <si>
    <t>725820801</t>
  </si>
  <si>
    <t>Demontáž baterie nástěnné do G 3 / 4</t>
  </si>
  <si>
    <t>-2133386710</t>
  </si>
  <si>
    <t>Demontáž baterií nástěnných do G 3/4</t>
  </si>
  <si>
    <t>https://podminky.urs.cz/item/CS_URS_2023_02/725820801</t>
  </si>
  <si>
    <t>725822611</t>
  </si>
  <si>
    <t>Baterie umyvadlová stojánková páková bez výpusti</t>
  </si>
  <si>
    <t>-1058468347</t>
  </si>
  <si>
    <t>Baterie umyvadlové stojánkové pákové bez výpusti</t>
  </si>
  <si>
    <t>https://podminky.urs.cz/item/CS_URS_2023_02/725822611</t>
  </si>
  <si>
    <t>725841351</t>
  </si>
  <si>
    <t>Baterie sprchová automatická s termostatickým ventilem</t>
  </si>
  <si>
    <t>607898683</t>
  </si>
  <si>
    <t>Baterie sprchové automatické s termostatickým ventilem</t>
  </si>
  <si>
    <t>https://podminky.urs.cz/item/CS_URS_2023_02/725841351</t>
  </si>
  <si>
    <t>725860811</t>
  </si>
  <si>
    <t>Demontáž uzávěrů zápachu jednoduchých</t>
  </si>
  <si>
    <t>1624380840</t>
  </si>
  <si>
    <t>Demontáž zápachových uzávěrek pro zařizovací předměty jednoduchých</t>
  </si>
  <si>
    <t>https://podminky.urs.cz/item/CS_URS_2023_02/725860811</t>
  </si>
  <si>
    <t>1403074774</t>
  </si>
  <si>
    <t>726</t>
  </si>
  <si>
    <t>Zdravotechnika - předstěnové instalace</t>
  </si>
  <si>
    <t>726131001</t>
  </si>
  <si>
    <t>Instalační předstěna - umyvadlo do v 1120 mm se stojánkovou baterií do lehkých stěn s kovovou kcí</t>
  </si>
  <si>
    <t>-2126042811</t>
  </si>
  <si>
    <t>Předstěnové instalační systémy do lehkých stěn s kovovou konstrukcí pro umyvadla stavební výšky do 1120 mm se stojánkovou baterií</t>
  </si>
  <si>
    <t>https://podminky.urs.cz/item/CS_URS_2023_02/726131001</t>
  </si>
  <si>
    <t>726131041</t>
  </si>
  <si>
    <t>Instalační předstěna - klozet závěsný v 1120 mm s ovládáním zepředu do lehkých stěn s kovovou kcí</t>
  </si>
  <si>
    <t>111208344</t>
  </si>
  <si>
    <t>Předstěnové instalační systémy do lehkých stěn s kovovou konstrukcí pro závěsné klozety ovládání zepředu, stavební výšky 1120 mm</t>
  </si>
  <si>
    <t>https://podminky.urs.cz/item/CS_URS_2023_02/726131041</t>
  </si>
  <si>
    <t>726191001</t>
  </si>
  <si>
    <t>Zvukoizolační souprava pro klozet a bidet</t>
  </si>
  <si>
    <t>-886690554</t>
  </si>
  <si>
    <t>Ostatní příslušenství instalačních systémů zvukoizolační souprava pro WC a bidet</t>
  </si>
  <si>
    <t>https://podminky.urs.cz/item/CS_URS_2023_02/726191001</t>
  </si>
  <si>
    <t>726191002</t>
  </si>
  <si>
    <t>Souprava pro předstěnovou montáž</t>
  </si>
  <si>
    <t>1107183538</t>
  </si>
  <si>
    <t>Ostatní příslušenství instalačních systémů souprava pro předstěnovou montáž</t>
  </si>
  <si>
    <t>https://podminky.urs.cz/item/CS_URS_2023_02/726191002</t>
  </si>
  <si>
    <t>ut - Ústřední vytápění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</si>
  <si>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</si>
  <si>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</si>
  <si>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</si>
  <si>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783 - Dokončovací práce - nátěry</t>
  </si>
  <si>
    <t>733</t>
  </si>
  <si>
    <t>Ústřední vytápění - rozvodné potrubí</t>
  </si>
  <si>
    <t>733110806</t>
  </si>
  <si>
    <t>Demontáž potrubí ocelového závitového DN přes 15 do 32</t>
  </si>
  <si>
    <t>-1798456500</t>
  </si>
  <si>
    <t>Demontáž potrubí z trubek ocelových závitových DN přes 15 do 32</t>
  </si>
  <si>
    <t>https://podminky.urs.cz/item/CS_URS_2023_02/733110806</t>
  </si>
  <si>
    <t>733223102</t>
  </si>
  <si>
    <t>Potrubí měděné tvrdé spojované měkkým pájením D 15x1 mm</t>
  </si>
  <si>
    <t>-2122805949</t>
  </si>
  <si>
    <t>Potrubí z trubek měděných tvrdých spojovaných měkkým pájením Ø 15/1</t>
  </si>
  <si>
    <t>https://podminky.urs.cz/item/CS_URS_2023_02/733223102</t>
  </si>
  <si>
    <t>733291101</t>
  </si>
  <si>
    <t>Zkouška těsnosti potrubí měděné D do 35x1,5</t>
  </si>
  <si>
    <t>2010365194</t>
  </si>
  <si>
    <t>Zkoušky těsnosti potrubí z trubek měděných Ø do 35/1,5</t>
  </si>
  <si>
    <t>https://podminky.urs.cz/item/CS_URS_2023_02/733291101</t>
  </si>
  <si>
    <t>73330</t>
  </si>
  <si>
    <t>Vypouštění a napouštění systému</t>
  </si>
  <si>
    <t>-1688429288</t>
  </si>
  <si>
    <t>73331</t>
  </si>
  <si>
    <t>Úpravy potrubí a nepředvídané práce</t>
  </si>
  <si>
    <t>-1543636780</t>
  </si>
  <si>
    <t>73332</t>
  </si>
  <si>
    <t>Vyregulování systému</t>
  </si>
  <si>
    <t>-27245534</t>
  </si>
  <si>
    <t>998733101</t>
  </si>
  <si>
    <t>Přesun hmot tonážní pro rozvody potrubí v objektech v do 6 m</t>
  </si>
  <si>
    <t>-1867185848</t>
  </si>
  <si>
    <t>Přesun hmot pro rozvody potrubí stanovený z hmotnosti přesunovaného materiálu vodorovná dopravní vzdálenost do 50 m v objektech výšky do 6 m</t>
  </si>
  <si>
    <t>https://podminky.urs.cz/item/CS_URS_2023_02/998733101</t>
  </si>
  <si>
    <t>734</t>
  </si>
  <si>
    <t>Ústřední vytápění - armatury</t>
  </si>
  <si>
    <t>7342226</t>
  </si>
  <si>
    <t>Rohová armatura 1/2" pro připojení trubkových OT s TH</t>
  </si>
  <si>
    <t>1619855304</t>
  </si>
  <si>
    <t>7342227</t>
  </si>
  <si>
    <t>Ruční hlavice pro OT s pojistkou proti odcizení a manipulaci</t>
  </si>
  <si>
    <t>1609023168</t>
  </si>
  <si>
    <t>7342228</t>
  </si>
  <si>
    <t>Termostatická hlavice pro OT s pojistkou proti odcizení a manipulaci</t>
  </si>
  <si>
    <t>780707812</t>
  </si>
  <si>
    <t>998734101</t>
  </si>
  <si>
    <t>Přesun hmot tonážní pro armatury v objektech v do 6 m</t>
  </si>
  <si>
    <t>523466420</t>
  </si>
  <si>
    <t>Přesun hmot pro armatury stanovený z hmotnosti přesunovaného materiálu vodorovná dopravní vzdálenost do 50 m v objektech výšky do 6 m</t>
  </si>
  <si>
    <t>https://podminky.urs.cz/item/CS_URS_2023_02/998734101</t>
  </si>
  <si>
    <t>735</t>
  </si>
  <si>
    <t>Ústřední vytápění - otopná tělesa</t>
  </si>
  <si>
    <t>735121810</t>
  </si>
  <si>
    <t>Demontáž otopného tělesa ocelového článkového</t>
  </si>
  <si>
    <t>26572101</t>
  </si>
  <si>
    <t>Demontáž otopných těles ocelových článkových</t>
  </si>
  <si>
    <t>https://podminky.urs.cz/item/CS_URS_2023_02/735121810</t>
  </si>
  <si>
    <t>0,6*0,2*20</t>
  </si>
  <si>
    <t>735129140</t>
  </si>
  <si>
    <t>Montáž otopného tělesa ocelového článkového</t>
  </si>
  <si>
    <t>-942953138</t>
  </si>
  <si>
    <t>Otopná tělesa ocelová montáž těles článkových</t>
  </si>
  <si>
    <t>https://podminky.urs.cz/item/CS_URS_2023_02/735129140</t>
  </si>
  <si>
    <t>735164252</t>
  </si>
  <si>
    <t>Otopné těleso trubkové elektrické přímotopné výška/délka 1215/600 mm</t>
  </si>
  <si>
    <t>1227087698</t>
  </si>
  <si>
    <t>Otopná tělesa trubková přímotopná elektrická na stěnu výšky tělesa 1215 mm, délky 600 mm</t>
  </si>
  <si>
    <t>https://podminky.urs.cz/item/CS_URS_2023_02/735164252</t>
  </si>
  <si>
    <t>998735101</t>
  </si>
  <si>
    <t>Přesun hmot tonážní pro otopná tělesa v objektech v do 6 m</t>
  </si>
  <si>
    <t>-526591311</t>
  </si>
  <si>
    <t>Přesun hmot pro otopná tělesa stanovený z hmotnosti přesunovaného materiálu vodorovná dopravní vzdálenost do 50 m v objektech výšky do 6 m</t>
  </si>
  <si>
    <t>https://podminky.urs.cz/item/CS_URS_2023_02/998735101</t>
  </si>
  <si>
    <t>783</t>
  </si>
  <si>
    <t>Dokončovací práce - nátěry</t>
  </si>
  <si>
    <t>783614651</t>
  </si>
  <si>
    <t>Základní antikorozní jednonásobný syntetický potrubí DN do 50 mm</t>
  </si>
  <si>
    <t>-273487596</t>
  </si>
  <si>
    <t>Základní antikorozní nátěr armatur a kovových potrubí jednonásobný potrubí do DN 50 mm syntetický standardní</t>
  </si>
  <si>
    <t>https://podminky.urs.cz/item/CS_URS_2023_02/783614651</t>
  </si>
  <si>
    <t>783615551</t>
  </si>
  <si>
    <t>Mezinátěr jednonásobný syntetický nátěr potrubí DN do 50 mm</t>
  </si>
  <si>
    <t>-1186156950</t>
  </si>
  <si>
    <t>Mezinátěr armatur a kovových potrubí potrubí do DN 50 mm syntetický standardní</t>
  </si>
  <si>
    <t>https://podminky.urs.cz/item/CS_URS_2023_02/783615551</t>
  </si>
  <si>
    <t>783617611</t>
  </si>
  <si>
    <t>Krycí dvojnásobný syntetický nátěr potrubí DN do 50 mm</t>
  </si>
  <si>
    <t>-927344765</t>
  </si>
  <si>
    <t>Krycí nátěr (email) armatur a kovových potrubí potrubí do DN 50 mm dvojnásobný syntetický standardní</t>
  </si>
  <si>
    <t>https://podminky.urs.cz/item/CS_URS_2023_02/783617611</t>
  </si>
  <si>
    <t>el - Elektroinstalace</t>
  </si>
  <si>
    <t xml:space="preserve">D5 - Elektroinstalace  1.NP </t>
  </si>
  <si>
    <t xml:space="preserve">    D3 - Ostatní</t>
  </si>
  <si>
    <t>D5</t>
  </si>
  <si>
    <t xml:space="preserve">Elektroinstalace  1.NP </t>
  </si>
  <si>
    <t>Pol1</t>
  </si>
  <si>
    <t>Demontáž elektroinstal. v dotč. místnostech</t>
  </si>
  <si>
    <t>hod</t>
  </si>
  <si>
    <t>Pol2</t>
  </si>
  <si>
    <t>Vestavba jističe 25B/3  v rozvaděči R 1-2</t>
  </si>
  <si>
    <t>ks</t>
  </si>
  <si>
    <t>Pol3</t>
  </si>
  <si>
    <t>Rozvaděč  R 1-3</t>
  </si>
  <si>
    <t xml:space="preserve">Rozvaděč  R 1-3 </t>
  </si>
  <si>
    <t xml:space="preserve">Poznámka k položce:
1 Rozvaděč R 1-3  
1 Povrchová  skříň  4x24 modulů, IP30     ks 1
2 Vypínač třípólový 32A ks 1
3 Svodič přepětí 1+2 třída 25ka 3+1 ks 1
4 Ochranná přípojnice OP1x25mm2, 4x6mm2 ks 1
5 Jistič s nadproudovou ochranou 6B-1N-030AC ks 1
6 Jistič s nadproudovou ochranou 10C-1N-030AC ks 2
7 Jistič s nadproudovou ochranou 16B-1N-030AC ks 12
8 Jistič 4B/1- 10kA ks 2
9 Jistič 6C/1-10kA ks 2
10 Jistič 10B/1-10kA ks 1
11 Síťový  napaječ 230/24V DC ks 1
12 Relé 230V, 8A, 2x klidový kontakt - 002 ks 2
13 Stykač  2pólový  2/0, 20A ks 2
14 Svorka 6mm2 ks 4
</t>
  </si>
  <si>
    <t>Pol4</t>
  </si>
  <si>
    <t>Sil kabel 1-CXKH-R  0  2x2,5mm2</t>
  </si>
  <si>
    <t>Pol5</t>
  </si>
  <si>
    <t>Sil. kabel 1-CXKH-R 0  3x1,5mm2</t>
  </si>
  <si>
    <t>Pol6</t>
  </si>
  <si>
    <t>Sil. kabel 1-CXKH-R J 3x1,5mm2</t>
  </si>
  <si>
    <t>Pol7</t>
  </si>
  <si>
    <t>Sil kabel 1-CXKH-R J 5x1,5mm2</t>
  </si>
  <si>
    <t>Pol8</t>
  </si>
  <si>
    <t>Sil kabel 1-CXKH-R J 3x2,5mm2</t>
  </si>
  <si>
    <t>Pol9</t>
  </si>
  <si>
    <t>Sil. kabel 1-CXKH-R J 5x6mm2</t>
  </si>
  <si>
    <t>Pol10</t>
  </si>
  <si>
    <t>Vodič 1-CXKH-R 4mm2</t>
  </si>
  <si>
    <t>Pol11</t>
  </si>
  <si>
    <t>Vodič 1-CXKH-R 6mm2</t>
  </si>
  <si>
    <t>Pol12</t>
  </si>
  <si>
    <t>Vodič 1-CXKH-R 25mm2</t>
  </si>
  <si>
    <t>Pol13</t>
  </si>
  <si>
    <t>Krabice přístrojová hluboká</t>
  </si>
  <si>
    <t>Pol14</t>
  </si>
  <si>
    <t>Krabicová rozvodka zapušť  vč. víčka 5pól.</t>
  </si>
  <si>
    <t>Pol15</t>
  </si>
  <si>
    <t>Krabicová rozvodka IP66 5 pól.</t>
  </si>
  <si>
    <t>Pol16</t>
  </si>
  <si>
    <t>Spínač 1pól zapušť. bílý řazení 1 kompl.</t>
  </si>
  <si>
    <t>Pol17</t>
  </si>
  <si>
    <t>Spínač sériový řaz.5 bílý kompl.</t>
  </si>
  <si>
    <t>Pol18</t>
  </si>
  <si>
    <t>Spínač střídavý řaz. 6 bílý kompl.</t>
  </si>
  <si>
    <t>Pol19</t>
  </si>
  <si>
    <t>Zásuvka  2P+Z, 230/16A, bílá  kompl.</t>
  </si>
  <si>
    <t>Pol20</t>
  </si>
  <si>
    <t>Zásuvka  2P+Z, 230/16A s přep. ochr. hnědá  kompl.</t>
  </si>
  <si>
    <t>Pol21</t>
  </si>
  <si>
    <t>Lišta elektroinstalační 40x20 HF</t>
  </si>
  <si>
    <t>Pol22</t>
  </si>
  <si>
    <t>Lišta elektroinstalační 40x40 HF</t>
  </si>
  <si>
    <t>Pol23</t>
  </si>
  <si>
    <t>Čidlo pohybové vestavné 360° SL</t>
  </si>
  <si>
    <t>Pol24</t>
  </si>
  <si>
    <t>A – LED svít.  vestavné 10W, 1100lm svítidlo , IP43, otv. pr. 190mm</t>
  </si>
  <si>
    <t>Pol25</t>
  </si>
  <si>
    <t>B – LED svít.  vestavné  obdél. 19W, 2000lm svítidlo , IP40, otv. 596X296mm</t>
  </si>
  <si>
    <t>Pol26</t>
  </si>
  <si>
    <t>C – LED svít.  vestavné  obdél. 26W, 2800lm svítidlo , IP40, otv. pr. 190mm</t>
  </si>
  <si>
    <t>Pol27</t>
  </si>
  <si>
    <t>D – LED svít.  vestavné 8W, 800lm svítidlo , IP40, otv. pr. 82 mm</t>
  </si>
  <si>
    <t>Pol28</t>
  </si>
  <si>
    <t>E – Svít. vestavné bodové náklopné  30°10W, IP40, otv. pr. 82mm</t>
  </si>
  <si>
    <t>Pol29</t>
  </si>
  <si>
    <t>G – LED svít. přisazené 19W, 1000lm svítidlo , IP65,  pr. 300 mm</t>
  </si>
  <si>
    <t>Pol30</t>
  </si>
  <si>
    <t>H – LED svít. vestavné, 10W, 1160lm svítidlo , IP44, otv. pr. 190 mm</t>
  </si>
  <si>
    <t>D3</t>
  </si>
  <si>
    <t>Ostatní</t>
  </si>
  <si>
    <t>PPV</t>
  </si>
  <si>
    <t>kč</t>
  </si>
  <si>
    <t>-23484364</t>
  </si>
  <si>
    <t>Podružný materiál</t>
  </si>
  <si>
    <t>167567413</t>
  </si>
  <si>
    <t>Výchozí revize</t>
  </si>
  <si>
    <t>287928832</t>
  </si>
  <si>
    <t>slp - Elektronické komunikace</t>
  </si>
  <si>
    <t>oddíl 1 - Strukturovaná kabeláž</t>
  </si>
  <si>
    <t xml:space="preserve">    220990002 - 19" datový rozvaděč RD01 </t>
  </si>
  <si>
    <t xml:space="preserve">    220990005 - Wifi - access point </t>
  </si>
  <si>
    <t xml:space="preserve">    220990007 - Elektroinstalační materiál a kabely </t>
  </si>
  <si>
    <t xml:space="preserve">oddíl 2 - Společná televizní anténa STA </t>
  </si>
  <si>
    <t xml:space="preserve">    220990025 - Kabely a elektroinstalační materiál</t>
  </si>
  <si>
    <t>oddíl 3 - Demontáže</t>
  </si>
  <si>
    <t>oddíl 4 - Demontáže</t>
  </si>
  <si>
    <t>oddíl 1</t>
  </si>
  <si>
    <t>Strukturovaná kabeláž</t>
  </si>
  <si>
    <t>220990001</t>
  </si>
  <si>
    <t>zásuvka pod omítku 2xRJ45 UTP CAT6 včetně rámečku</t>
  </si>
  <si>
    <t>220990002</t>
  </si>
  <si>
    <t xml:space="preserve">19" datový rozvaděč RD01 </t>
  </si>
  <si>
    <t>220990003</t>
  </si>
  <si>
    <t>úprava a přepojení ve stáv. datovém rozvaděči</t>
  </si>
  <si>
    <t>220990004</t>
  </si>
  <si>
    <t>Patch kabel UTP  5m, CAT6</t>
  </si>
  <si>
    <t>220990005</t>
  </si>
  <si>
    <t xml:space="preserve">Wifi - access point </t>
  </si>
  <si>
    <t>220990006</t>
  </si>
  <si>
    <t>access point 802.11ax, 4x4 MU-MIMO, 5,38Gb/s, 2,4/5GHz, 1x 2.5G RJ-45, PoE+ 802.3af/at, BT5, USB 2.0</t>
  </si>
  <si>
    <t>220990007</t>
  </si>
  <si>
    <t xml:space="preserve">Elektroinstalační materiál a kabely </t>
  </si>
  <si>
    <t>220990008</t>
  </si>
  <si>
    <t>kabel U/UTP drát CAT6, PVC, cívka 500m, šedý</t>
  </si>
  <si>
    <t>220990009</t>
  </si>
  <si>
    <t>trubka obebná - 20 320N PVC šedá s protah.drátem</t>
  </si>
  <si>
    <t>220990010</t>
  </si>
  <si>
    <t>krabice univerzální KU 68-1901 pod omítku včetně víčka</t>
  </si>
  <si>
    <t>220990011</t>
  </si>
  <si>
    <t>krabice přístrojová KP68/2</t>
  </si>
  <si>
    <t>220990012</t>
  </si>
  <si>
    <t>kabelová příchytka KB 8 (s natloukací hmoždinkou N 6) rozm.15x133mm  - bal.50ks - jednostranná</t>
  </si>
  <si>
    <t>220990013</t>
  </si>
  <si>
    <t>dvouháčková hmoždinka ClipFix SF plus ZS 10  - bal.100ks</t>
  </si>
  <si>
    <t>220990014</t>
  </si>
  <si>
    <t>stahovací pásky SP (bal 100 ks)</t>
  </si>
  <si>
    <t>220990015</t>
  </si>
  <si>
    <t>elektroinstalační kanál (2m) 80x40 včetně spoj.materiálu</t>
  </si>
  <si>
    <t>220990016</t>
  </si>
  <si>
    <t>drážka pro tr.20, cihla</t>
  </si>
  <si>
    <t>220990017</t>
  </si>
  <si>
    <t>prostup stavební konstrukcí zdivo do tl.300mm, otvor 30x30mm</t>
  </si>
  <si>
    <t>220990018</t>
  </si>
  <si>
    <t>zednické výpomoci</t>
  </si>
  <si>
    <t>220990019</t>
  </si>
  <si>
    <t>ICT měření UTP kabelů (počet UTP kabelů)</t>
  </si>
  <si>
    <t>220990020</t>
  </si>
  <si>
    <t>vystavení měřícího protokolu</t>
  </si>
  <si>
    <t>220990021</t>
  </si>
  <si>
    <t>drobný elektroinstalační materiál (5kg)</t>
  </si>
  <si>
    <t>oddíl 2</t>
  </si>
  <si>
    <t xml:space="preserve">Společná televizní anténa STA </t>
  </si>
  <si>
    <t>220990022</t>
  </si>
  <si>
    <t>F konektor rychlospojka (5ks)</t>
  </si>
  <si>
    <t>220990023</t>
  </si>
  <si>
    <t>VF propojovcí kabel 250mm s nalisovanými konektory (baleno po 5 ks)</t>
  </si>
  <si>
    <t>220990024</t>
  </si>
  <si>
    <t>účastnická zásuvka TV+R+SAT pod omítku (koncová)</t>
  </si>
  <si>
    <t>220990025</t>
  </si>
  <si>
    <t>Kabely a elektroinstalační materiál</t>
  </si>
  <si>
    <t>220990026</t>
  </si>
  <si>
    <t>kabel koaxiální 75 Ohm ,průměr 6.8mm, stínění 100 dBi</t>
  </si>
  <si>
    <t>220990027</t>
  </si>
  <si>
    <t>220990028</t>
  </si>
  <si>
    <t>trubka obebná - 25 320N PVC šedá s protah.drátem</t>
  </si>
  <si>
    <t>220990029</t>
  </si>
  <si>
    <t>krabice přístrojová KP67/2 pod omítku</t>
  </si>
  <si>
    <t>220990030</t>
  </si>
  <si>
    <t>220990031</t>
  </si>
  <si>
    <t>drážka pro tr.25, cihla</t>
  </si>
  <si>
    <t>220990032</t>
  </si>
  <si>
    <t>220990033</t>
  </si>
  <si>
    <t>nastavení pož.úrovně na výstupu multipřepínače, úprava a přepojení ve stáv. STA rozvaděči</t>
  </si>
  <si>
    <t>220990034</t>
  </si>
  <si>
    <t>220990035</t>
  </si>
  <si>
    <t>drobný elektroinstalační materiál (2kg)</t>
  </si>
  <si>
    <t>kpl</t>
  </si>
  <si>
    <t>oddíl 3</t>
  </si>
  <si>
    <t>Demontáže</t>
  </si>
  <si>
    <t>220990036</t>
  </si>
  <si>
    <t>dmontáž a opětovná montáž podhledů</t>
  </si>
  <si>
    <t>220990037</t>
  </si>
  <si>
    <t>demontáž stáv. UTP kabelů z kabelového žlabu</t>
  </si>
  <si>
    <t>220990038</t>
  </si>
  <si>
    <t>úprava kabelových tras</t>
  </si>
  <si>
    <t>220990039</t>
  </si>
  <si>
    <t>demontáž viditelných koncových prvků, lišty, zásuvky a pod</t>
  </si>
  <si>
    <t>oddíl 4</t>
  </si>
  <si>
    <t>220990040</t>
  </si>
  <si>
    <t>Soudal Firecryl FR bílý protipožární tmel ,třída reakce na oheň dle ČSN EN 13501-1:2007 B-s1, d0, Požární odolnosti v dané spáře vyšší než 240 minut (bal 310 ml)</t>
  </si>
  <si>
    <t>220990041</t>
  </si>
  <si>
    <t>Protipožární ucpávka EI90min, min. tl.stěny 150, až do 300 cm2</t>
  </si>
  <si>
    <t>220990042</t>
  </si>
  <si>
    <t>Štítek protipožární HILTI</t>
  </si>
  <si>
    <t>vzd - Vzduchotechnika</t>
  </si>
  <si>
    <t>1 - 12 Šatna</t>
  </si>
  <si>
    <t>2 - 12 Šatna chlazení</t>
  </si>
  <si>
    <t>D8 - Ostatní</t>
  </si>
  <si>
    <t>12 Šatna</t>
  </si>
  <si>
    <t>1.001</t>
  </si>
  <si>
    <t>Vzduchotech. jedn. s rot.rekup,el ohřevem a s MaR, pravé provedení</t>
  </si>
  <si>
    <t>328655130</t>
  </si>
  <si>
    <t xml:space="preserve">Poznámka k položce:
Vp/Vo=670/670m3/h
Filtr M5/M5, rotační rekuperátor výkon 6,93kW, radiální ventilátory 
0,113/0,125kW, 230V/1f., el.ohřev 1,67kW, 230V/1f., 
Hladina ak. výkonu: sání č.v.56dB(A), výdech odp.v.69dB(A),
přívod 69dB(A), odvod 60dB(A), do okolí 41dB(A)
</t>
  </si>
  <si>
    <t>1.001a</t>
  </si>
  <si>
    <t>El.ohřívač vestavný 1,67kW/230V/1</t>
  </si>
  <si>
    <t>1.001b</t>
  </si>
  <si>
    <t>Spona rychloupínací d250</t>
  </si>
  <si>
    <t>1.001c</t>
  </si>
  <si>
    <t>Klapka se servem d250,třída 3C, 230V</t>
  </si>
  <si>
    <t>1.001d</t>
  </si>
  <si>
    <t>Spínací modul, 230V</t>
  </si>
  <si>
    <t>1.001e</t>
  </si>
  <si>
    <t>Hlásič kouře, vč.patice a adaptér pro potrubí VZT</t>
  </si>
  <si>
    <t>1.001f</t>
  </si>
  <si>
    <t>Ovladač digi stavitelný, bílý</t>
  </si>
  <si>
    <t>1.002</t>
  </si>
  <si>
    <t>Tlumič hluku hadicový 1m tl. stěny 25 mm</t>
  </si>
  <si>
    <t>1.003</t>
  </si>
  <si>
    <t>Ventil kovový přívodní d200, vč.mont.kroužku</t>
  </si>
  <si>
    <t>Poznámka k položce:
Vp=168 m3/h</t>
  </si>
  <si>
    <t>1.004</t>
  </si>
  <si>
    <t>Vyústka pro kruh.potr. komfortní 1-řadá  625 x  75</t>
  </si>
  <si>
    <t>Poznámka k položce:
Vo=157 m3/h</t>
  </si>
  <si>
    <t>1.005</t>
  </si>
  <si>
    <t>Tal.ventil.kovový odvodní d100,vč. mont.kroužku</t>
  </si>
  <si>
    <t>Poznámka k položce:
Vo=50 m3/h</t>
  </si>
  <si>
    <t>1.006</t>
  </si>
  <si>
    <t>Tal.ventil.kovový odvodní d160,vč. mont.kroužku</t>
  </si>
  <si>
    <t>Poznámka k položce:
Vo=150 m3/h</t>
  </si>
  <si>
    <t>1.007</t>
  </si>
  <si>
    <t>Žaluzie protidešťová d250 W</t>
  </si>
  <si>
    <t>1.008</t>
  </si>
  <si>
    <t>Mřížka stěnová uzavřená, rozteč 20mm, 300 x 100</t>
  </si>
  <si>
    <t>1.011</t>
  </si>
  <si>
    <t>Ohebná hadice zvuk.izol.do d254, vč. montážního, závěsového,</t>
  </si>
  <si>
    <t>bm</t>
  </si>
  <si>
    <t>Poznámka k položce:
spojovacího a těsnicího materiálu</t>
  </si>
  <si>
    <t>1.012</t>
  </si>
  <si>
    <t>Potrubí SPIRO do d250,vč.tvarovek montážního,závěsového,spojovacího</t>
  </si>
  <si>
    <t>Poznámka k položce:
a těsnicího materiálu</t>
  </si>
  <si>
    <t>1.013a</t>
  </si>
  <si>
    <t>Potrubí čtyřhranné sk I ON 12 0405 -pozinkovaný plech vč.montážního, závěsového, spojovacího a těsnicího materiálu</t>
  </si>
  <si>
    <t>1.014</t>
  </si>
  <si>
    <t>Pružná izolace, pás 1,5 metru tl.20m</t>
  </si>
  <si>
    <t>1.015</t>
  </si>
  <si>
    <t>Deska z minerální vlny s AL polep tl. 4 cm</t>
  </si>
  <si>
    <t>12 Šatna chlazení</t>
  </si>
  <si>
    <t>2.001</t>
  </si>
  <si>
    <t>Demontáž chladicí jednotky, vč. potrubí chladiva, vypuštění chladiva</t>
  </si>
  <si>
    <t>2.002</t>
  </si>
  <si>
    <t>Montáž chladicí jednotky,(posun na nové místo)</t>
  </si>
  <si>
    <t>2.003</t>
  </si>
  <si>
    <t>Cu chladivové rozvody vč.příslušenství, náplň chladiva, montážní,</t>
  </si>
  <si>
    <t>Poznámka k položce:
závěsový a spojovací a těsn. materiál,kabeláž mezi vnější a vnitřní jedn.</t>
  </si>
  <si>
    <t>D8</t>
  </si>
  <si>
    <t>001001</t>
  </si>
  <si>
    <t>Náklady na dopravu</t>
  </si>
  <si>
    <t>-875764770</t>
  </si>
  <si>
    <t>001002</t>
  </si>
  <si>
    <t>Přesun strojů a zařízení</t>
  </si>
  <si>
    <t>-312929347</t>
  </si>
  <si>
    <t>0010025</t>
  </si>
  <si>
    <t>Přesun potrubí</t>
  </si>
  <si>
    <t>1617260719</t>
  </si>
  <si>
    <t xml:space="preserve"> Přesun potrubí</t>
  </si>
  <si>
    <t>001003</t>
  </si>
  <si>
    <t>Podíl přidružených výkonů</t>
  </si>
  <si>
    <t>-1251420470</t>
  </si>
  <si>
    <t>001004</t>
  </si>
  <si>
    <t>Zednické výpomoci</t>
  </si>
  <si>
    <t>-1576244704</t>
  </si>
  <si>
    <t>001005</t>
  </si>
  <si>
    <t>Komplexní vyzkoušení</t>
  </si>
  <si>
    <t>-288400596</t>
  </si>
  <si>
    <t>001006</t>
  </si>
  <si>
    <t>Zaregulování VZT</t>
  </si>
  <si>
    <t>-1104548894</t>
  </si>
  <si>
    <t>001007</t>
  </si>
  <si>
    <t>Zaškolení obsluhy</t>
  </si>
  <si>
    <t>-1217696302</t>
  </si>
  <si>
    <t>vrn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</si>
  <si>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</si>
  <si>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</si>
  <si>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</si>
  <si>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</si>
  <si>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</si>
  <si>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</si>
  <si>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</si>
  <si>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</si>
  <si>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</si>
  <si>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</si>
  <si>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1024</t>
  </si>
  <si>
    <t>928239191</t>
  </si>
  <si>
    <t>https://podminky.urs.cz/item/CS_URS_2023_02/013254000</t>
  </si>
  <si>
    <t>013294000</t>
  </si>
  <si>
    <t>Ostatní dokumentace</t>
  </si>
  <si>
    <t>1445301794</t>
  </si>
  <si>
    <t>https://podminky.urs.cz/item/CS_URS_2023_02/013294000</t>
  </si>
  <si>
    <t>VRN3</t>
  </si>
  <si>
    <t>Zařízení staveniště</t>
  </si>
  <si>
    <t>030001000</t>
  </si>
  <si>
    <t>1392199971</t>
  </si>
  <si>
    <t>https://podminky.urs.cz/item/CS_URS_2023_02/030001000</t>
  </si>
  <si>
    <t>VRN7</t>
  </si>
  <si>
    <t>Provozní vlivy</t>
  </si>
  <si>
    <t>070001000</t>
  </si>
  <si>
    <t>1471832298</t>
  </si>
  <si>
    <t>https://podminky.urs.cz/item/CS_URS_2023_02/070001000</t>
  </si>
  <si>
    <t>SEZNAM FIGUR</t>
  </si>
  <si>
    <t>Výměra</t>
  </si>
  <si>
    <t xml:space="preserve"> stav</t>
  </si>
  <si>
    <t>Použití figury:</t>
  </si>
  <si>
    <t>a7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</si>
</sst>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3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8" xfId="0" applyNumberFormat="1" applyFont="1" applyBorder="1" applyAlignment="1" applyProtection="1">
      <alignment vertical="center"/>
      <protection/>
    </xf>
    <xf numFmtId="4" fontId="31" fillId="0" borderId="19" xfId="0" applyNumberFormat="1" applyFont="1" applyBorder="1" applyAlignment="1" applyProtection="1">
      <alignment vertical="center"/>
      <protection/>
    </xf>
    <xf numFmtId="166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0" fontId="3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5" fillId="0" borderId="10" xfId="0" applyNumberFormat="1" applyFont="1" applyBorder="1" applyAlignment="1" applyProtection="1">
      <alignment/>
      <protection/>
    </xf>
    <xf numFmtId="166" fontId="35" fillId="0" borderId="11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40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41" fillId="0" borderId="22" xfId="0" applyFont="1" applyBorder="1" applyAlignment="1" applyProtection="1">
      <alignment horizontal="center" vertical="center"/>
      <protection/>
    </xf>
    <xf numFmtId="49" fontId="41" fillId="0" borderId="22" xfId="0" applyNumberFormat="1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center" vertical="center" wrapText="1"/>
      <protection/>
    </xf>
    <xf numFmtId="167" fontId="41" fillId="0" borderId="22" xfId="0" applyNumberFormat="1" applyFont="1" applyBorder="1" applyAlignment="1" applyProtection="1">
      <alignment vertical="center"/>
      <protection/>
    </xf>
    <xf numFmtId="4" fontId="41" fillId="2" borderId="22" xfId="0" applyNumberFormat="1" applyFont="1" applyFill="1" applyBorder="1" applyAlignment="1" applyProtection="1">
      <alignment vertical="center"/>
      <protection locked="0"/>
    </xf>
    <xf numFmtId="4" fontId="41" fillId="0" borderId="22" xfId="0" applyNumberFormat="1" applyFont="1" applyBorder="1" applyAlignment="1" applyProtection="1">
      <alignment vertical="center"/>
      <protection/>
    </xf>
    <xf numFmtId="0" fontId="42" fillId="0" borderId="3" xfId="0" applyFont="1" applyBorder="1" applyAlignment="1">
      <alignment vertical="center"/>
    </xf>
    <xf numFmtId="0" fontId="41" fillId="2" borderId="17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center" vertical="center"/>
      <protection/>
    </xf>
    <xf numFmtId="0" fontId="43" fillId="0" borderId="0" xfId="0" applyFont="1" applyAlignment="1" applyProtection="1">
      <alignment vertical="center" wrapText="1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/>
    </xf>
    <xf numFmtId="167" fontId="44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/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left"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310271075" TargetMode="External" /><Relationship Id="rId2" Type="http://schemas.openxmlformats.org/officeDocument/2006/relationships/hyperlink" Target="https://podminky.urs.cz/item/CS_URS_2023_02/311235181" TargetMode="External" /><Relationship Id="rId3" Type="http://schemas.openxmlformats.org/officeDocument/2006/relationships/hyperlink" Target="https://podminky.urs.cz/item/CS_URS_2023_02/317142410" TargetMode="External" /><Relationship Id="rId4" Type="http://schemas.openxmlformats.org/officeDocument/2006/relationships/hyperlink" Target="https://podminky.urs.cz/item/CS_URS_2023_02/317142420" TargetMode="External" /><Relationship Id="rId5" Type="http://schemas.openxmlformats.org/officeDocument/2006/relationships/hyperlink" Target="https://podminky.urs.cz/item/CS_URS_2023_02/317142422" TargetMode="External" /><Relationship Id="rId6" Type="http://schemas.openxmlformats.org/officeDocument/2006/relationships/hyperlink" Target="https://podminky.urs.cz/item/CS_URS_2023_02/319201321" TargetMode="External" /><Relationship Id="rId7" Type="http://schemas.openxmlformats.org/officeDocument/2006/relationships/hyperlink" Target="https://podminky.urs.cz/item/CS_URS_2023_02/340237211" TargetMode="External" /><Relationship Id="rId8" Type="http://schemas.openxmlformats.org/officeDocument/2006/relationships/hyperlink" Target="https://podminky.urs.cz/item/CS_URS_2023_02/340271025" TargetMode="External" /><Relationship Id="rId9" Type="http://schemas.openxmlformats.org/officeDocument/2006/relationships/hyperlink" Target="https://podminky.urs.cz/item/CS_URS_2023_02/342272215" TargetMode="External" /><Relationship Id="rId10" Type="http://schemas.openxmlformats.org/officeDocument/2006/relationships/hyperlink" Target="https://podminky.urs.cz/item/CS_URS_2023_02/342272225" TargetMode="External" /><Relationship Id="rId11" Type="http://schemas.openxmlformats.org/officeDocument/2006/relationships/hyperlink" Target="https://podminky.urs.cz/item/CS_URS_2023_02/612142001" TargetMode="External" /><Relationship Id="rId12" Type="http://schemas.openxmlformats.org/officeDocument/2006/relationships/hyperlink" Target="https://podminky.urs.cz/item/CS_URS_2023_02/612321141" TargetMode="External" /><Relationship Id="rId13" Type="http://schemas.openxmlformats.org/officeDocument/2006/relationships/hyperlink" Target="https://podminky.urs.cz/item/CS_URS_2023_02/612323111" TargetMode="External" /><Relationship Id="rId14" Type="http://schemas.openxmlformats.org/officeDocument/2006/relationships/hyperlink" Target="https://podminky.urs.cz/item/CS_URS_2023_02/612325421" TargetMode="External" /><Relationship Id="rId15" Type="http://schemas.openxmlformats.org/officeDocument/2006/relationships/hyperlink" Target="https://podminky.urs.cz/item/CS_URS_2023_02/622131121" TargetMode="External" /><Relationship Id="rId16" Type="http://schemas.openxmlformats.org/officeDocument/2006/relationships/hyperlink" Target="https://podminky.urs.cz/item/CS_URS_2023_02/622211001" TargetMode="External" /><Relationship Id="rId17" Type="http://schemas.openxmlformats.org/officeDocument/2006/relationships/hyperlink" Target="https://podminky.urs.cz/item/CS_URS_2023_02/622221021" TargetMode="External" /><Relationship Id="rId18" Type="http://schemas.openxmlformats.org/officeDocument/2006/relationships/hyperlink" Target="https://podminky.urs.cz/item/CS_URS_2023_02/622252001" TargetMode="External" /><Relationship Id="rId19" Type="http://schemas.openxmlformats.org/officeDocument/2006/relationships/hyperlink" Target="https://podminky.urs.cz/item/CS_URS_2023_02/622252002" TargetMode="External" /><Relationship Id="rId20" Type="http://schemas.openxmlformats.org/officeDocument/2006/relationships/hyperlink" Target="https://podminky.urs.cz/item/CS_URS_2023_02/622321121" TargetMode="External" /><Relationship Id="rId21" Type="http://schemas.openxmlformats.org/officeDocument/2006/relationships/hyperlink" Target="https://podminky.urs.cz/item/CS_URS_2023_02/622521012" TargetMode="External" /><Relationship Id="rId22" Type="http://schemas.openxmlformats.org/officeDocument/2006/relationships/hyperlink" Target="https://podminky.urs.cz/item/CS_URS_2023_02/631311115" TargetMode="External" /><Relationship Id="rId23" Type="http://schemas.openxmlformats.org/officeDocument/2006/relationships/hyperlink" Target="https://podminky.urs.cz/item/CS_URS_2023_02/631311124" TargetMode="External" /><Relationship Id="rId24" Type="http://schemas.openxmlformats.org/officeDocument/2006/relationships/hyperlink" Target="https://podminky.urs.cz/item/CS_URS_2023_02/631319171" TargetMode="External" /><Relationship Id="rId25" Type="http://schemas.openxmlformats.org/officeDocument/2006/relationships/hyperlink" Target="https://podminky.urs.cz/item/CS_URS_2023_02/631362021" TargetMode="External" /><Relationship Id="rId26" Type="http://schemas.openxmlformats.org/officeDocument/2006/relationships/hyperlink" Target="https://podminky.urs.cz/item/CS_URS_2023_02/634112113" TargetMode="External" /><Relationship Id="rId27" Type="http://schemas.openxmlformats.org/officeDocument/2006/relationships/hyperlink" Target="https://podminky.urs.cz/item/CS_URS_2023_02/642942611" TargetMode="External" /><Relationship Id="rId28" Type="http://schemas.openxmlformats.org/officeDocument/2006/relationships/hyperlink" Target="https://podminky.urs.cz/item/CS_URS_2023_02/644941112" TargetMode="External" /><Relationship Id="rId29" Type="http://schemas.openxmlformats.org/officeDocument/2006/relationships/hyperlink" Target="https://podminky.urs.cz/item/CS_URS_2023_02/949101111" TargetMode="External" /><Relationship Id="rId30" Type="http://schemas.openxmlformats.org/officeDocument/2006/relationships/hyperlink" Target="https://podminky.urs.cz/item/CS_URS_2023_02/952901111" TargetMode="External" /><Relationship Id="rId31" Type="http://schemas.openxmlformats.org/officeDocument/2006/relationships/hyperlink" Target="https://podminky.urs.cz/item/CS_URS_2023_02/953943211" TargetMode="External" /><Relationship Id="rId32" Type="http://schemas.openxmlformats.org/officeDocument/2006/relationships/hyperlink" Target="https://podminky.urs.cz/item/CS_URS_2023_02/953993311" TargetMode="External" /><Relationship Id="rId33" Type="http://schemas.openxmlformats.org/officeDocument/2006/relationships/hyperlink" Target="https://podminky.urs.cz/item/CS_URS_2023_02/965042141" TargetMode="External" /><Relationship Id="rId34" Type="http://schemas.openxmlformats.org/officeDocument/2006/relationships/hyperlink" Target="https://podminky.urs.cz/item/CS_URS_2023_02/965042241" TargetMode="External" /><Relationship Id="rId35" Type="http://schemas.openxmlformats.org/officeDocument/2006/relationships/hyperlink" Target="https://podminky.urs.cz/item/CS_URS_2023_02/965081213" TargetMode="External" /><Relationship Id="rId36" Type="http://schemas.openxmlformats.org/officeDocument/2006/relationships/hyperlink" Target="https://podminky.urs.cz/item/CS_URS_2023_02/968072455" TargetMode="External" /><Relationship Id="rId37" Type="http://schemas.openxmlformats.org/officeDocument/2006/relationships/hyperlink" Target="https://podminky.urs.cz/item/CS_URS_2023_02/968082022" TargetMode="External" /><Relationship Id="rId38" Type="http://schemas.openxmlformats.org/officeDocument/2006/relationships/hyperlink" Target="https://podminky.urs.cz/item/CS_URS_2023_02/971038331" TargetMode="External" /><Relationship Id="rId39" Type="http://schemas.openxmlformats.org/officeDocument/2006/relationships/hyperlink" Target="https://podminky.urs.cz/item/CS_URS_2023_02/971038421" TargetMode="External" /><Relationship Id="rId40" Type="http://schemas.openxmlformats.org/officeDocument/2006/relationships/hyperlink" Target="https://podminky.urs.cz/item/CS_URS_2023_02/971038621" TargetMode="External" /><Relationship Id="rId41" Type="http://schemas.openxmlformats.org/officeDocument/2006/relationships/hyperlink" Target="https://podminky.urs.cz/item/CS_URS_2023_02/973031812" TargetMode="External" /><Relationship Id="rId42" Type="http://schemas.openxmlformats.org/officeDocument/2006/relationships/hyperlink" Target="https://podminky.urs.cz/item/CS_URS_2023_02/974032664" TargetMode="External" /><Relationship Id="rId43" Type="http://schemas.openxmlformats.org/officeDocument/2006/relationships/hyperlink" Target="https://podminky.urs.cz/item/CS_URS_2023_02/978013121" TargetMode="External" /><Relationship Id="rId44" Type="http://schemas.openxmlformats.org/officeDocument/2006/relationships/hyperlink" Target="https://podminky.urs.cz/item/CS_URS_2023_02/978059541" TargetMode="External" /><Relationship Id="rId45" Type="http://schemas.openxmlformats.org/officeDocument/2006/relationships/hyperlink" Target="https://podminky.urs.cz/item/CS_URS_2023_02/985131411" TargetMode="External" /><Relationship Id="rId46" Type="http://schemas.openxmlformats.org/officeDocument/2006/relationships/hyperlink" Target="https://podminky.urs.cz/item/CS_URS_2023_02/997013111" TargetMode="External" /><Relationship Id="rId47" Type="http://schemas.openxmlformats.org/officeDocument/2006/relationships/hyperlink" Target="https://podminky.urs.cz/item/CS_URS_2023_02/997013501" TargetMode="External" /><Relationship Id="rId48" Type="http://schemas.openxmlformats.org/officeDocument/2006/relationships/hyperlink" Target="https://podminky.urs.cz/item/CS_URS_2023_02/997013509" TargetMode="External" /><Relationship Id="rId49" Type="http://schemas.openxmlformats.org/officeDocument/2006/relationships/hyperlink" Target="https://podminky.urs.cz/item/CS_URS_2023_02/997013631" TargetMode="External" /><Relationship Id="rId50" Type="http://schemas.openxmlformats.org/officeDocument/2006/relationships/hyperlink" Target="https://podminky.urs.cz/item/CS_URS_2023_02/998012023" TargetMode="External" /><Relationship Id="rId51" Type="http://schemas.openxmlformats.org/officeDocument/2006/relationships/hyperlink" Target="https://podminky.urs.cz/item/CS_URS_2023_02/711113117" TargetMode="External" /><Relationship Id="rId52" Type="http://schemas.openxmlformats.org/officeDocument/2006/relationships/hyperlink" Target="https://podminky.urs.cz/item/CS_URS_2023_02/998711101" TargetMode="External" /><Relationship Id="rId53" Type="http://schemas.openxmlformats.org/officeDocument/2006/relationships/hyperlink" Target="https://podminky.urs.cz/item/CS_URS_2023_02/713121111" TargetMode="External" /><Relationship Id="rId54" Type="http://schemas.openxmlformats.org/officeDocument/2006/relationships/hyperlink" Target="https://podminky.urs.cz/item/CS_URS_2023_02/998713101" TargetMode="External" /><Relationship Id="rId55" Type="http://schemas.openxmlformats.org/officeDocument/2006/relationships/hyperlink" Target="https://podminky.urs.cz/item/CS_URS_2023_02/725291511" TargetMode="External" /><Relationship Id="rId56" Type="http://schemas.openxmlformats.org/officeDocument/2006/relationships/hyperlink" Target="https://podminky.urs.cz/item/CS_URS_2023_02/725291521" TargetMode="External" /><Relationship Id="rId57" Type="http://schemas.openxmlformats.org/officeDocument/2006/relationships/hyperlink" Target="https://podminky.urs.cz/item/CS_URS_2023_02/725291531" TargetMode="External" /><Relationship Id="rId58" Type="http://schemas.openxmlformats.org/officeDocument/2006/relationships/hyperlink" Target="https://podminky.urs.cz/item/CS_URS_2023_02/998725101" TargetMode="External" /><Relationship Id="rId59" Type="http://schemas.openxmlformats.org/officeDocument/2006/relationships/hyperlink" Target="https://podminky.urs.cz/item/CS_URS_2023_02/763121426" TargetMode="External" /><Relationship Id="rId60" Type="http://schemas.openxmlformats.org/officeDocument/2006/relationships/hyperlink" Target="https://podminky.urs.cz/item/CS_URS_2023_02/763121482" TargetMode="External" /><Relationship Id="rId61" Type="http://schemas.openxmlformats.org/officeDocument/2006/relationships/hyperlink" Target="https://podminky.urs.cz/item/CS_URS_2023_02/763121714" TargetMode="External" /><Relationship Id="rId62" Type="http://schemas.openxmlformats.org/officeDocument/2006/relationships/hyperlink" Target="https://podminky.urs.cz/item/CS_URS_2023_02/763131411" TargetMode="External" /><Relationship Id="rId63" Type="http://schemas.openxmlformats.org/officeDocument/2006/relationships/hyperlink" Target="https://podminky.urs.cz/item/CS_URS_2023_02/763131451" TargetMode="External" /><Relationship Id="rId64" Type="http://schemas.openxmlformats.org/officeDocument/2006/relationships/hyperlink" Target="https://podminky.urs.cz/item/CS_URS_2023_02/763131714" TargetMode="External" /><Relationship Id="rId65" Type="http://schemas.openxmlformats.org/officeDocument/2006/relationships/hyperlink" Target="https://podminky.urs.cz/item/CS_URS_2023_02/763131721" TargetMode="External" /><Relationship Id="rId66" Type="http://schemas.openxmlformats.org/officeDocument/2006/relationships/hyperlink" Target="https://podminky.urs.cz/item/CS_URS_2023_02/763131722" TargetMode="External" /><Relationship Id="rId67" Type="http://schemas.openxmlformats.org/officeDocument/2006/relationships/hyperlink" Target="https://podminky.urs.cz/item/CS_URS_2023_02/763131821" TargetMode="External" /><Relationship Id="rId68" Type="http://schemas.openxmlformats.org/officeDocument/2006/relationships/hyperlink" Target="https://podminky.urs.cz/item/CS_URS_2023_02/763164611" TargetMode="External" /><Relationship Id="rId69" Type="http://schemas.openxmlformats.org/officeDocument/2006/relationships/hyperlink" Target="https://podminky.urs.cz/item/CS_URS_2023_02/998763301" TargetMode="External" /><Relationship Id="rId70" Type="http://schemas.openxmlformats.org/officeDocument/2006/relationships/hyperlink" Target="https://podminky.urs.cz/item/CS_URS_2023_02/764002851" TargetMode="External" /><Relationship Id="rId71" Type="http://schemas.openxmlformats.org/officeDocument/2006/relationships/hyperlink" Target="https://podminky.urs.cz/item/CS_URS_2023_02/764216643" TargetMode="External" /><Relationship Id="rId72" Type="http://schemas.openxmlformats.org/officeDocument/2006/relationships/hyperlink" Target="https://podminky.urs.cz/item/CS_URS_2023_02/998764101" TargetMode="External" /><Relationship Id="rId73" Type="http://schemas.openxmlformats.org/officeDocument/2006/relationships/hyperlink" Target="https://podminky.urs.cz/item/CS_URS_2023_02/766441821" TargetMode="External" /><Relationship Id="rId74" Type="http://schemas.openxmlformats.org/officeDocument/2006/relationships/hyperlink" Target="https://podminky.urs.cz/item/CS_URS_2023_02/766660001" TargetMode="External" /><Relationship Id="rId75" Type="http://schemas.openxmlformats.org/officeDocument/2006/relationships/hyperlink" Target="https://podminky.urs.cz/item/CS_URS_2023_02/766660021" TargetMode="External" /><Relationship Id="rId76" Type="http://schemas.openxmlformats.org/officeDocument/2006/relationships/hyperlink" Target="https://podminky.urs.cz/item/CS_URS_2023_02/766660171" TargetMode="External" /><Relationship Id="rId77" Type="http://schemas.openxmlformats.org/officeDocument/2006/relationships/hyperlink" Target="https://podminky.urs.cz/item/CS_URS_2023_02/766660172" TargetMode="External" /><Relationship Id="rId78" Type="http://schemas.openxmlformats.org/officeDocument/2006/relationships/hyperlink" Target="https://podminky.urs.cz/item/CS_URS_2023_02/766660717" TargetMode="External" /><Relationship Id="rId79" Type="http://schemas.openxmlformats.org/officeDocument/2006/relationships/hyperlink" Target="https://podminky.urs.cz/item/CS_URS_2023_02/766660718" TargetMode="External" /><Relationship Id="rId80" Type="http://schemas.openxmlformats.org/officeDocument/2006/relationships/hyperlink" Target="https://podminky.urs.cz/item/CS_URS_2023_02/766660720" TargetMode="External" /><Relationship Id="rId81" Type="http://schemas.openxmlformats.org/officeDocument/2006/relationships/hyperlink" Target="https://podminky.urs.cz/item/CS_URS_2023_02/766682111" TargetMode="External" /><Relationship Id="rId82" Type="http://schemas.openxmlformats.org/officeDocument/2006/relationships/hyperlink" Target="https://podminky.urs.cz/item/CS_URS_2023_02/766682311" TargetMode="External" /><Relationship Id="rId83" Type="http://schemas.openxmlformats.org/officeDocument/2006/relationships/hyperlink" Target="https://podminky.urs.cz/item/CS_URS_2023_02/766691914" TargetMode="External" /><Relationship Id="rId84" Type="http://schemas.openxmlformats.org/officeDocument/2006/relationships/hyperlink" Target="https://podminky.urs.cz/item/CS_URS_2023_02/766691925" TargetMode="External" /><Relationship Id="rId85" Type="http://schemas.openxmlformats.org/officeDocument/2006/relationships/hyperlink" Target="https://podminky.urs.cz/item/CS_URS_2023_02/766694116" TargetMode="External" /><Relationship Id="rId86" Type="http://schemas.openxmlformats.org/officeDocument/2006/relationships/hyperlink" Target="https://podminky.urs.cz/item/CS_URS_2023_02/998766101" TargetMode="External" /><Relationship Id="rId87" Type="http://schemas.openxmlformats.org/officeDocument/2006/relationships/hyperlink" Target="https://podminky.urs.cz/item/CS_URS_2023_02/771121011" TargetMode="External" /><Relationship Id="rId88" Type="http://schemas.openxmlformats.org/officeDocument/2006/relationships/hyperlink" Target="https://podminky.urs.cz/item/CS_URS_2023_02/771151011" TargetMode="External" /><Relationship Id="rId89" Type="http://schemas.openxmlformats.org/officeDocument/2006/relationships/hyperlink" Target="https://podminky.urs.cz/item/CS_URS_2023_02/771574436" TargetMode="External" /><Relationship Id="rId90" Type="http://schemas.openxmlformats.org/officeDocument/2006/relationships/hyperlink" Target="https://podminky.urs.cz/item/CS_URS_2023_02/771591112" TargetMode="External" /><Relationship Id="rId91" Type="http://schemas.openxmlformats.org/officeDocument/2006/relationships/hyperlink" Target="https://podminky.urs.cz/item/CS_URS_2023_02/771591264" TargetMode="External" /><Relationship Id="rId92" Type="http://schemas.openxmlformats.org/officeDocument/2006/relationships/hyperlink" Target="https://podminky.urs.cz/item/CS_URS_2023_02/998771101" TargetMode="External" /><Relationship Id="rId93" Type="http://schemas.openxmlformats.org/officeDocument/2006/relationships/hyperlink" Target="https://podminky.urs.cz/item/CS_URS_2023_02/776121112" TargetMode="External" /><Relationship Id="rId94" Type="http://schemas.openxmlformats.org/officeDocument/2006/relationships/hyperlink" Target="https://podminky.urs.cz/item/CS_URS_2023_02/776141111" TargetMode="External" /><Relationship Id="rId95" Type="http://schemas.openxmlformats.org/officeDocument/2006/relationships/hyperlink" Target="https://podminky.urs.cz/item/CS_URS_2023_02/776201812" TargetMode="External" /><Relationship Id="rId96" Type="http://schemas.openxmlformats.org/officeDocument/2006/relationships/hyperlink" Target="https://podminky.urs.cz/item/CS_URS_2023_02/776231111" TargetMode="External" /><Relationship Id="rId97" Type="http://schemas.openxmlformats.org/officeDocument/2006/relationships/hyperlink" Target="https://podminky.urs.cz/item/CS_URS_2023_02/776421111" TargetMode="External" /><Relationship Id="rId98" Type="http://schemas.openxmlformats.org/officeDocument/2006/relationships/hyperlink" Target="https://podminky.urs.cz/item/CS_URS_2023_02/998776101" TargetMode="External" /><Relationship Id="rId99" Type="http://schemas.openxmlformats.org/officeDocument/2006/relationships/hyperlink" Target="https://podminky.urs.cz/item/CS_URS_2023_02/781121011" TargetMode="External" /><Relationship Id="rId100" Type="http://schemas.openxmlformats.org/officeDocument/2006/relationships/hyperlink" Target="https://podminky.urs.cz/item/CS_URS_2023_02/781131112" TargetMode="External" /><Relationship Id="rId101" Type="http://schemas.openxmlformats.org/officeDocument/2006/relationships/hyperlink" Target="https://podminky.urs.cz/item/CS_URS_2023_02/781474112" TargetMode="External" /><Relationship Id="rId102" Type="http://schemas.openxmlformats.org/officeDocument/2006/relationships/hyperlink" Target="https://podminky.urs.cz/item/CS_URS_2023_02/998781101" TargetMode="External" /><Relationship Id="rId103" Type="http://schemas.openxmlformats.org/officeDocument/2006/relationships/hyperlink" Target="https://podminky.urs.cz/item/CS_URS_2023_02/784121001" TargetMode="External" /><Relationship Id="rId104" Type="http://schemas.openxmlformats.org/officeDocument/2006/relationships/hyperlink" Target="https://podminky.urs.cz/item/CS_URS_2023_02/784221101" TargetMode="External" /><Relationship Id="rId105" Type="http://schemas.openxmlformats.org/officeDocument/2006/relationships/hyperlink" Target="https://podminky.urs.cz/item/CS_URS_2023_02/784321031" TargetMode="External" /><Relationship Id="rId106" Type="http://schemas.openxmlformats.org/officeDocument/2006/relationships/hyperlink" Target="https://podminky.urs.cz/item/CS_URS_2023_02/786626111" TargetMode="External" /><Relationship Id="rId107" Type="http://schemas.openxmlformats.org/officeDocument/2006/relationships/hyperlink" Target="https://podminky.urs.cz/item/CS_URS_2023_02/998786101" TargetMode="External" /><Relationship Id="rId108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32151101" TargetMode="External" /><Relationship Id="rId2" Type="http://schemas.openxmlformats.org/officeDocument/2006/relationships/hyperlink" Target="https://podminky.urs.cz/item/CS_URS_2023_02/162351104" TargetMode="External" /><Relationship Id="rId3" Type="http://schemas.openxmlformats.org/officeDocument/2006/relationships/hyperlink" Target="https://podminky.urs.cz/item/CS_URS_2023_02/167151101" TargetMode="External" /><Relationship Id="rId4" Type="http://schemas.openxmlformats.org/officeDocument/2006/relationships/hyperlink" Target="https://podminky.urs.cz/item/CS_URS_2023_02/171251101" TargetMode="External" /><Relationship Id="rId5" Type="http://schemas.openxmlformats.org/officeDocument/2006/relationships/hyperlink" Target="https://podminky.urs.cz/item/CS_URS_2023_02/174111101" TargetMode="External" /><Relationship Id="rId6" Type="http://schemas.openxmlformats.org/officeDocument/2006/relationships/hyperlink" Target="https://podminky.urs.cz/item/CS_URS_2023_02/452312141" TargetMode="External" /><Relationship Id="rId7" Type="http://schemas.openxmlformats.org/officeDocument/2006/relationships/hyperlink" Target="https://podminky.urs.cz/item/CS_URS_2023_02/721110806" TargetMode="External" /><Relationship Id="rId8" Type="http://schemas.openxmlformats.org/officeDocument/2006/relationships/hyperlink" Target="https://podminky.urs.cz/item/CS_URS_2023_02/721110953" TargetMode="External" /><Relationship Id="rId9" Type="http://schemas.openxmlformats.org/officeDocument/2006/relationships/hyperlink" Target="https://podminky.urs.cz/item/CS_URS_2023_02/721110963" TargetMode="External" /><Relationship Id="rId10" Type="http://schemas.openxmlformats.org/officeDocument/2006/relationships/hyperlink" Target="https://podminky.urs.cz/item/CS_URS_2023_02/721110973" TargetMode="External" /><Relationship Id="rId11" Type="http://schemas.openxmlformats.org/officeDocument/2006/relationships/hyperlink" Target="https://podminky.urs.cz/item/CS_URS_2023_02/721140806" TargetMode="External" /><Relationship Id="rId12" Type="http://schemas.openxmlformats.org/officeDocument/2006/relationships/hyperlink" Target="https://podminky.urs.cz/item/CS_URS_2023_02/721173401" TargetMode="External" /><Relationship Id="rId13" Type="http://schemas.openxmlformats.org/officeDocument/2006/relationships/hyperlink" Target="https://podminky.urs.cz/item/CS_URS_2023_02/721173403" TargetMode="External" /><Relationship Id="rId14" Type="http://schemas.openxmlformats.org/officeDocument/2006/relationships/hyperlink" Target="https://podminky.urs.cz/item/CS_URS_2023_02/721174025" TargetMode="External" /><Relationship Id="rId15" Type="http://schemas.openxmlformats.org/officeDocument/2006/relationships/hyperlink" Target="https://podminky.urs.cz/item/CS_URS_2023_02/721174041" TargetMode="External" /><Relationship Id="rId16" Type="http://schemas.openxmlformats.org/officeDocument/2006/relationships/hyperlink" Target="https://podminky.urs.cz/item/CS_URS_2023_02/721174042" TargetMode="External" /><Relationship Id="rId17" Type="http://schemas.openxmlformats.org/officeDocument/2006/relationships/hyperlink" Target="https://podminky.urs.cz/item/CS_URS_2023_02/721174043" TargetMode="External" /><Relationship Id="rId18" Type="http://schemas.openxmlformats.org/officeDocument/2006/relationships/hyperlink" Target="https://podminky.urs.cz/item/CS_URS_2023_02/721174045" TargetMode="External" /><Relationship Id="rId19" Type="http://schemas.openxmlformats.org/officeDocument/2006/relationships/hyperlink" Target="https://podminky.urs.cz/item/CS_URS_2023_02/721194104" TargetMode="External" /><Relationship Id="rId20" Type="http://schemas.openxmlformats.org/officeDocument/2006/relationships/hyperlink" Target="https://podminky.urs.cz/item/CS_URS_2023_02/721194105" TargetMode="External" /><Relationship Id="rId21" Type="http://schemas.openxmlformats.org/officeDocument/2006/relationships/hyperlink" Target="https://podminky.urs.cz/item/CS_URS_2023_02/721194109" TargetMode="External" /><Relationship Id="rId22" Type="http://schemas.openxmlformats.org/officeDocument/2006/relationships/hyperlink" Target="https://podminky.urs.cz/item/CS_URS_2023_02/721212123" TargetMode="External" /><Relationship Id="rId23" Type="http://schemas.openxmlformats.org/officeDocument/2006/relationships/hyperlink" Target="https://podminky.urs.cz/item/CS_URS_2023_02/721273153" TargetMode="External" /><Relationship Id="rId24" Type="http://schemas.openxmlformats.org/officeDocument/2006/relationships/hyperlink" Target="https://podminky.urs.cz/item/CS_URS_2023_02/721290111" TargetMode="External" /><Relationship Id="rId25" Type="http://schemas.openxmlformats.org/officeDocument/2006/relationships/hyperlink" Target="https://podminky.urs.cz/item/CS_URS_2023_02/998721101" TargetMode="External" /><Relationship Id="rId26" Type="http://schemas.openxmlformats.org/officeDocument/2006/relationships/hyperlink" Target="https://podminky.urs.cz/item/CS_URS_2023_02/722130913" TargetMode="External" /><Relationship Id="rId27" Type="http://schemas.openxmlformats.org/officeDocument/2006/relationships/hyperlink" Target="https://podminky.urs.cz/item/CS_URS_2023_02/722130991" TargetMode="External" /><Relationship Id="rId28" Type="http://schemas.openxmlformats.org/officeDocument/2006/relationships/hyperlink" Target="https://podminky.urs.cz/item/CS_URS_2023_02/722174022" TargetMode="External" /><Relationship Id="rId29" Type="http://schemas.openxmlformats.org/officeDocument/2006/relationships/hyperlink" Target="https://podminky.urs.cz/item/CS_URS_2023_02/722179191" TargetMode="External" /><Relationship Id="rId30" Type="http://schemas.openxmlformats.org/officeDocument/2006/relationships/hyperlink" Target="https://podminky.urs.cz/item/CS_URS_2023_02/722181222" TargetMode="External" /><Relationship Id="rId31" Type="http://schemas.openxmlformats.org/officeDocument/2006/relationships/hyperlink" Target="https://podminky.urs.cz/item/CS_URS_2023_02/722181223" TargetMode="External" /><Relationship Id="rId32" Type="http://schemas.openxmlformats.org/officeDocument/2006/relationships/hyperlink" Target="https://podminky.urs.cz/item/CS_URS_2023_02/722181231" TargetMode="External" /><Relationship Id="rId33" Type="http://schemas.openxmlformats.org/officeDocument/2006/relationships/hyperlink" Target="https://podminky.urs.cz/item/CS_URS_2023_02/722190401" TargetMode="External" /><Relationship Id="rId34" Type="http://schemas.openxmlformats.org/officeDocument/2006/relationships/hyperlink" Target="https://podminky.urs.cz/item/CS_URS_2023_02/722190901" TargetMode="External" /><Relationship Id="rId35" Type="http://schemas.openxmlformats.org/officeDocument/2006/relationships/hyperlink" Target="https://podminky.urs.cz/item/CS_URS_2023_02/722290226" TargetMode="External" /><Relationship Id="rId36" Type="http://schemas.openxmlformats.org/officeDocument/2006/relationships/hyperlink" Target="https://podminky.urs.cz/item/CS_URS_2023_02/722290234" TargetMode="External" /><Relationship Id="rId37" Type="http://schemas.openxmlformats.org/officeDocument/2006/relationships/hyperlink" Target="https://podminky.urs.cz/item/CS_URS_2023_02/998722101" TargetMode="External" /><Relationship Id="rId38" Type="http://schemas.openxmlformats.org/officeDocument/2006/relationships/hyperlink" Target="https://podminky.urs.cz/item/CS_URS_2023_02/725112022" TargetMode="External" /><Relationship Id="rId39" Type="http://schemas.openxmlformats.org/officeDocument/2006/relationships/hyperlink" Target="https://podminky.urs.cz/item/CS_URS_2023_02/725211617" TargetMode="External" /><Relationship Id="rId40" Type="http://schemas.openxmlformats.org/officeDocument/2006/relationships/hyperlink" Target="https://podminky.urs.cz/item/CS_URS_2023_02/725211701" TargetMode="External" /><Relationship Id="rId41" Type="http://schemas.openxmlformats.org/officeDocument/2006/relationships/hyperlink" Target="https://podminky.urs.cz/item/CS_URS_2023_02/725212111" TargetMode="External" /><Relationship Id="rId42" Type="http://schemas.openxmlformats.org/officeDocument/2006/relationships/hyperlink" Target="https://podminky.urs.cz/item/CS_URS_2023_02/725244906" TargetMode="External" /><Relationship Id="rId43" Type="http://schemas.openxmlformats.org/officeDocument/2006/relationships/hyperlink" Target="https://podminky.urs.cz/item/CS_URS_2023_02/725310823" TargetMode="External" /><Relationship Id="rId44" Type="http://schemas.openxmlformats.org/officeDocument/2006/relationships/hyperlink" Target="https://podminky.urs.cz/item/CS_URS_2023_02/725320822" TargetMode="External" /><Relationship Id="rId45" Type="http://schemas.openxmlformats.org/officeDocument/2006/relationships/hyperlink" Target="https://podminky.urs.cz/item/CS_URS_2023_02/725330820" TargetMode="External" /><Relationship Id="rId46" Type="http://schemas.openxmlformats.org/officeDocument/2006/relationships/hyperlink" Target="https://podminky.urs.cz/item/CS_URS_2023_02/725810811" TargetMode="External" /><Relationship Id="rId47" Type="http://schemas.openxmlformats.org/officeDocument/2006/relationships/hyperlink" Target="https://podminky.urs.cz/item/CS_URS_2023_02/725820801" TargetMode="External" /><Relationship Id="rId48" Type="http://schemas.openxmlformats.org/officeDocument/2006/relationships/hyperlink" Target="https://podminky.urs.cz/item/CS_URS_2023_02/725822611" TargetMode="External" /><Relationship Id="rId49" Type="http://schemas.openxmlformats.org/officeDocument/2006/relationships/hyperlink" Target="https://podminky.urs.cz/item/CS_URS_2023_02/725841351" TargetMode="External" /><Relationship Id="rId50" Type="http://schemas.openxmlformats.org/officeDocument/2006/relationships/hyperlink" Target="https://podminky.urs.cz/item/CS_URS_2023_02/725860811" TargetMode="External" /><Relationship Id="rId51" Type="http://schemas.openxmlformats.org/officeDocument/2006/relationships/hyperlink" Target="https://podminky.urs.cz/item/CS_URS_2023_02/998725101" TargetMode="External" /><Relationship Id="rId52" Type="http://schemas.openxmlformats.org/officeDocument/2006/relationships/hyperlink" Target="https://podminky.urs.cz/item/CS_URS_2023_02/726131001" TargetMode="External" /><Relationship Id="rId53" Type="http://schemas.openxmlformats.org/officeDocument/2006/relationships/hyperlink" Target="https://podminky.urs.cz/item/CS_URS_2023_02/726131041" TargetMode="External" /><Relationship Id="rId54" Type="http://schemas.openxmlformats.org/officeDocument/2006/relationships/hyperlink" Target="https://podminky.urs.cz/item/CS_URS_2023_02/726191001" TargetMode="External" /><Relationship Id="rId55" Type="http://schemas.openxmlformats.org/officeDocument/2006/relationships/hyperlink" Target="https://podminky.urs.cz/item/CS_URS_2023_02/726191002" TargetMode="External" /><Relationship Id="rId56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733110806" TargetMode="External" /><Relationship Id="rId2" Type="http://schemas.openxmlformats.org/officeDocument/2006/relationships/hyperlink" Target="https://podminky.urs.cz/item/CS_URS_2023_02/733223102" TargetMode="External" /><Relationship Id="rId3" Type="http://schemas.openxmlformats.org/officeDocument/2006/relationships/hyperlink" Target="https://podminky.urs.cz/item/CS_URS_2023_02/733291101" TargetMode="External" /><Relationship Id="rId4" Type="http://schemas.openxmlformats.org/officeDocument/2006/relationships/hyperlink" Target="https://podminky.urs.cz/item/CS_URS_2023_02/998733101" TargetMode="External" /><Relationship Id="rId5" Type="http://schemas.openxmlformats.org/officeDocument/2006/relationships/hyperlink" Target="https://podminky.urs.cz/item/CS_URS_2023_02/998734101" TargetMode="External" /><Relationship Id="rId6" Type="http://schemas.openxmlformats.org/officeDocument/2006/relationships/hyperlink" Target="https://podminky.urs.cz/item/CS_URS_2023_02/735121810" TargetMode="External" /><Relationship Id="rId7" Type="http://schemas.openxmlformats.org/officeDocument/2006/relationships/hyperlink" Target="https://podminky.urs.cz/item/CS_URS_2023_02/735129140" TargetMode="External" /><Relationship Id="rId8" Type="http://schemas.openxmlformats.org/officeDocument/2006/relationships/hyperlink" Target="https://podminky.urs.cz/item/CS_URS_2023_02/735164252" TargetMode="External" /><Relationship Id="rId9" Type="http://schemas.openxmlformats.org/officeDocument/2006/relationships/hyperlink" Target="https://podminky.urs.cz/item/CS_URS_2023_02/998735101" TargetMode="External" /><Relationship Id="rId10" Type="http://schemas.openxmlformats.org/officeDocument/2006/relationships/hyperlink" Target="https://podminky.urs.cz/item/CS_URS_2023_02/783614651" TargetMode="External" /><Relationship Id="rId11" Type="http://schemas.openxmlformats.org/officeDocument/2006/relationships/hyperlink" Target="https://podminky.urs.cz/item/CS_URS_2023_02/783615551" TargetMode="External" /><Relationship Id="rId12" Type="http://schemas.openxmlformats.org/officeDocument/2006/relationships/hyperlink" Target="https://podminky.urs.cz/item/CS_URS_2023_02/783617611" TargetMode="External" /><Relationship Id="rId1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013254000" TargetMode="External" /><Relationship Id="rId2" Type="http://schemas.openxmlformats.org/officeDocument/2006/relationships/hyperlink" Target="https://podminky.urs.cz/item/CS_URS_2023_02/013294000" TargetMode="External" /><Relationship Id="rId3" Type="http://schemas.openxmlformats.org/officeDocument/2006/relationships/hyperlink" Target="https://podminky.urs.cz/item/CS_URS_2023_02/030001000" TargetMode="External" /><Relationship Id="rId4" Type="http://schemas.openxmlformats.org/officeDocument/2006/relationships/hyperlink" Target="https://podminky.urs.cz/item/CS_URS_2023_02/070001000" TargetMode="External" /><Relationship Id="rId5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3"/>
  <sheetViews>
    <sheetView showGridLines="0" workbookViewId="0" topLeftCell="A1">
      <selection activeCell="K6" sqref="K6:AO6"/>
    </sheetView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421875" style="1" customWidth="1"/>
    <col min="35" max="35" width="42.28125" style="1" customWidth="1"/>
    <col min="36" max="37" width="2.421875" style="1" customWidth="1"/>
    <col min="38" max="38" width="8.8515625" style="1" customWidth="1"/>
    <col min="39" max="39" width="3.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hidden="1" customWidth="1"/>
    <col min="44" max="44" width="14.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421875" style="1" hidden="1" customWidth="1"/>
    <col min="54" max="54" width="26.7109375" style="1" hidden="1" customWidth="1"/>
    <col min="55" max="55" width="23.140625" style="1" hidden="1" customWidth="1"/>
    <col min="56" max="56" width="20.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281"/>
      <c r="AS2" s="281"/>
      <c r="AT2" s="281"/>
      <c r="AU2" s="281"/>
      <c r="AV2" s="281"/>
      <c r="AW2" s="281"/>
      <c r="AX2" s="281"/>
      <c r="AY2" s="281"/>
      <c r="AZ2" s="281"/>
      <c r="BA2" s="281"/>
      <c r="BB2" s="281"/>
      <c r="BC2" s="281"/>
      <c r="BD2" s="281"/>
      <c r="BE2" s="28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92" t="s">
        <v>14</v>
      </c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  <c r="AM5" s="293"/>
      <c r="AN5" s="293"/>
      <c r="AO5" s="293"/>
      <c r="AP5" s="23"/>
      <c r="AQ5" s="23"/>
      <c r="AR5" s="21"/>
      <c r="BE5" s="289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294" t="s">
        <v>17</v>
      </c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AO6" s="293"/>
      <c r="AP6" s="23"/>
      <c r="AQ6" s="23"/>
      <c r="AR6" s="21"/>
      <c r="BE6" s="290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</v>
      </c>
      <c r="AO7" s="23"/>
      <c r="AP7" s="23"/>
      <c r="AQ7" s="23"/>
      <c r="AR7" s="21"/>
      <c r="BE7" s="290"/>
      <c r="BS7" s="18" t="s">
        <v>6</v>
      </c>
    </row>
    <row r="8" spans="2:71" s="1" customFormat="1" ht="12" customHeight="1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280" t="s">
        <v>28</v>
      </c>
      <c r="AO8" s="23"/>
      <c r="AP8" s="23"/>
      <c r="AQ8" s="23"/>
      <c r="AR8" s="21"/>
      <c r="BE8" s="290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90"/>
      <c r="BS9" s="18" t="s">
        <v>6</v>
      </c>
    </row>
    <row r="10" spans="2:71" s="1" customFormat="1" ht="12" customHeight="1">
      <c r="B10" s="22"/>
      <c r="C10" s="23"/>
      <c r="D10" s="30" t="s">
        <v>23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24</v>
      </c>
      <c r="AL10" s="23"/>
      <c r="AM10" s="23"/>
      <c r="AN10" s="28" t="s">
        <v>1</v>
      </c>
      <c r="AO10" s="23"/>
      <c r="AP10" s="23"/>
      <c r="AQ10" s="23"/>
      <c r="AR10" s="21"/>
      <c r="BE10" s="290"/>
      <c r="BS10" s="18" t="s">
        <v>6</v>
      </c>
    </row>
    <row r="11" spans="2:71" s="1" customFormat="1" ht="18.4" customHeight="1">
      <c r="B11" s="22"/>
      <c r="C11" s="23"/>
      <c r="D11" s="23"/>
      <c r="E11" s="28" t="s">
        <v>25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26</v>
      </c>
      <c r="AL11" s="23"/>
      <c r="AM11" s="23"/>
      <c r="AN11" s="28" t="s">
        <v>1</v>
      </c>
      <c r="AO11" s="23"/>
      <c r="AP11" s="23"/>
      <c r="AQ11" s="23"/>
      <c r="AR11" s="21"/>
      <c r="BE11" s="290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90"/>
      <c r="BS12" s="18" t="s">
        <v>6</v>
      </c>
    </row>
    <row r="13" spans="2:71" s="1" customFormat="1" ht="12" customHeight="1">
      <c r="B13" s="22"/>
      <c r="C13" s="23"/>
      <c r="D13" s="30" t="s">
        <v>27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24</v>
      </c>
      <c r="AL13" s="23"/>
      <c r="AM13" s="23"/>
      <c r="AN13" s="32" t="s">
        <v>28</v>
      </c>
      <c r="AO13" s="23"/>
      <c r="AP13" s="23"/>
      <c r="AQ13" s="23"/>
      <c r="AR13" s="21"/>
      <c r="BE13" s="290"/>
      <c r="BS13" s="18" t="s">
        <v>6</v>
      </c>
    </row>
    <row r="14" spans="2:71" ht="12.75">
      <c r="B14" s="22"/>
      <c r="C14" s="23"/>
      <c r="D14" s="23"/>
      <c r="E14" s="295" t="s">
        <v>28</v>
      </c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  <c r="AK14" s="30" t="s">
        <v>26</v>
      </c>
      <c r="AL14" s="23"/>
      <c r="AM14" s="23"/>
      <c r="AN14" s="32" t="s">
        <v>28</v>
      </c>
      <c r="AO14" s="23"/>
      <c r="AP14" s="23"/>
      <c r="AQ14" s="23"/>
      <c r="AR14" s="21"/>
      <c r="BE14" s="290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90"/>
      <c r="BS15" s="18" t="s">
        <v>4</v>
      </c>
    </row>
    <row r="16" spans="2:71" s="1" customFormat="1" ht="12" customHeight="1">
      <c r="B16" s="22"/>
      <c r="C16" s="23"/>
      <c r="D16" s="30" t="s">
        <v>29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24</v>
      </c>
      <c r="AL16" s="23"/>
      <c r="AM16" s="23"/>
      <c r="AN16" s="28" t="s">
        <v>1</v>
      </c>
      <c r="AO16" s="23"/>
      <c r="AP16" s="23"/>
      <c r="AQ16" s="23"/>
      <c r="AR16" s="21"/>
      <c r="BE16" s="290"/>
      <c r="BS16" s="18" t="s">
        <v>4</v>
      </c>
    </row>
    <row r="17" spans="2:71" s="1" customFormat="1" ht="18.4" customHeight="1">
      <c r="B17" s="22"/>
      <c r="C17" s="23"/>
      <c r="D17" s="23"/>
      <c r="E17" s="28" t="s">
        <v>25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26</v>
      </c>
      <c r="AL17" s="23"/>
      <c r="AM17" s="23"/>
      <c r="AN17" s="28" t="s">
        <v>1</v>
      </c>
      <c r="AO17" s="23"/>
      <c r="AP17" s="23"/>
      <c r="AQ17" s="23"/>
      <c r="AR17" s="21"/>
      <c r="BE17" s="290"/>
      <c r="BS17" s="18" t="s">
        <v>30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90"/>
      <c r="BS18" s="18" t="s">
        <v>6</v>
      </c>
    </row>
    <row r="19" spans="2:71" s="1" customFormat="1" ht="12" customHeight="1">
      <c r="B19" s="22"/>
      <c r="C19" s="23"/>
      <c r="D19" s="30" t="s">
        <v>31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24</v>
      </c>
      <c r="AL19" s="23"/>
      <c r="AM19" s="23"/>
      <c r="AN19" s="28" t="s">
        <v>1</v>
      </c>
      <c r="AO19" s="23"/>
      <c r="AP19" s="23"/>
      <c r="AQ19" s="23"/>
      <c r="AR19" s="21"/>
      <c r="BE19" s="290"/>
      <c r="BS19" s="18" t="s">
        <v>6</v>
      </c>
    </row>
    <row r="20" spans="2:71" s="1" customFormat="1" ht="18.4" customHeight="1">
      <c r="B20" s="22"/>
      <c r="C20" s="23"/>
      <c r="D20" s="23"/>
      <c r="E20" s="28" t="s">
        <v>25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26</v>
      </c>
      <c r="AL20" s="23"/>
      <c r="AM20" s="23"/>
      <c r="AN20" s="28" t="s">
        <v>1</v>
      </c>
      <c r="AO20" s="23"/>
      <c r="AP20" s="23"/>
      <c r="AQ20" s="23"/>
      <c r="AR20" s="21"/>
      <c r="BE20" s="290"/>
      <c r="BS20" s="18" t="s">
        <v>30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90"/>
    </row>
    <row r="22" spans="2:57" s="1" customFormat="1" ht="12" customHeight="1">
      <c r="B22" s="22"/>
      <c r="C22" s="23"/>
      <c r="D22" s="30" t="s">
        <v>32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90"/>
    </row>
    <row r="23" spans="2:57" s="1" customFormat="1" ht="14.45" customHeight="1">
      <c r="B23" s="22"/>
      <c r="C23" s="23"/>
      <c r="D23" s="23"/>
      <c r="E23" s="297" t="s">
        <v>33</v>
      </c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7"/>
      <c r="AE23" s="297"/>
      <c r="AF23" s="297"/>
      <c r="AG23" s="297"/>
      <c r="AH23" s="297"/>
      <c r="AI23" s="297"/>
      <c r="AJ23" s="297"/>
      <c r="AK23" s="297"/>
      <c r="AL23" s="297"/>
      <c r="AM23" s="297"/>
      <c r="AN23" s="297"/>
      <c r="AO23" s="23"/>
      <c r="AP23" s="23"/>
      <c r="AQ23" s="23"/>
      <c r="AR23" s="21"/>
      <c r="BE23" s="290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90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90"/>
    </row>
    <row r="26" spans="1:57" s="2" customFormat="1" ht="25.9" customHeight="1">
      <c r="A26" s="35"/>
      <c r="B26" s="36"/>
      <c r="C26" s="37"/>
      <c r="D26" s="38" t="s">
        <v>34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98">
        <f>ROUND(AG94,2)</f>
        <v>0</v>
      </c>
      <c r="AL26" s="299"/>
      <c r="AM26" s="299"/>
      <c r="AN26" s="299"/>
      <c r="AO26" s="299"/>
      <c r="AP26" s="37"/>
      <c r="AQ26" s="37"/>
      <c r="AR26" s="40"/>
      <c r="BE26" s="290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90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00" t="s">
        <v>35</v>
      </c>
      <c r="M28" s="300"/>
      <c r="N28" s="300"/>
      <c r="O28" s="300"/>
      <c r="P28" s="300"/>
      <c r="Q28" s="37"/>
      <c r="R28" s="37"/>
      <c r="S28" s="37"/>
      <c r="T28" s="37"/>
      <c r="U28" s="37"/>
      <c r="V28" s="37"/>
      <c r="W28" s="300" t="s">
        <v>36</v>
      </c>
      <c r="X28" s="300"/>
      <c r="Y28" s="300"/>
      <c r="Z28" s="300"/>
      <c r="AA28" s="300"/>
      <c r="AB28" s="300"/>
      <c r="AC28" s="300"/>
      <c r="AD28" s="300"/>
      <c r="AE28" s="300"/>
      <c r="AF28" s="37"/>
      <c r="AG28" s="37"/>
      <c r="AH28" s="37"/>
      <c r="AI28" s="37"/>
      <c r="AJ28" s="37"/>
      <c r="AK28" s="300" t="s">
        <v>37</v>
      </c>
      <c r="AL28" s="300"/>
      <c r="AM28" s="300"/>
      <c r="AN28" s="300"/>
      <c r="AO28" s="300"/>
      <c r="AP28" s="37"/>
      <c r="AQ28" s="37"/>
      <c r="AR28" s="40"/>
      <c r="BE28" s="290"/>
    </row>
    <row r="29" spans="2:57" s="3" customFormat="1" ht="14.45" customHeight="1">
      <c r="B29" s="41"/>
      <c r="C29" s="42"/>
      <c r="D29" s="30" t="s">
        <v>38</v>
      </c>
      <c r="E29" s="42"/>
      <c r="F29" s="30" t="s">
        <v>39</v>
      </c>
      <c r="G29" s="42"/>
      <c r="H29" s="42"/>
      <c r="I29" s="42"/>
      <c r="J29" s="42"/>
      <c r="K29" s="42"/>
      <c r="L29" s="284">
        <v>0.21</v>
      </c>
      <c r="M29" s="283"/>
      <c r="N29" s="283"/>
      <c r="O29" s="283"/>
      <c r="P29" s="283"/>
      <c r="Q29" s="42"/>
      <c r="R29" s="42"/>
      <c r="S29" s="42"/>
      <c r="T29" s="42"/>
      <c r="U29" s="42"/>
      <c r="V29" s="42"/>
      <c r="W29" s="282">
        <f>ROUND(AZ94,2)</f>
        <v>0</v>
      </c>
      <c r="X29" s="283"/>
      <c r="Y29" s="283"/>
      <c r="Z29" s="283"/>
      <c r="AA29" s="283"/>
      <c r="AB29" s="283"/>
      <c r="AC29" s="283"/>
      <c r="AD29" s="283"/>
      <c r="AE29" s="283"/>
      <c r="AF29" s="42"/>
      <c r="AG29" s="42"/>
      <c r="AH29" s="42"/>
      <c r="AI29" s="42"/>
      <c r="AJ29" s="42"/>
      <c r="AK29" s="282">
        <f>ROUND(AV94,2)</f>
        <v>0</v>
      </c>
      <c r="AL29" s="283"/>
      <c r="AM29" s="283"/>
      <c r="AN29" s="283"/>
      <c r="AO29" s="283"/>
      <c r="AP29" s="42"/>
      <c r="AQ29" s="42"/>
      <c r="AR29" s="43"/>
      <c r="BE29" s="291"/>
    </row>
    <row r="30" spans="2:57" s="3" customFormat="1" ht="14.45" customHeight="1">
      <c r="B30" s="41"/>
      <c r="C30" s="42"/>
      <c r="D30" s="42"/>
      <c r="E30" s="42"/>
      <c r="F30" s="30" t="s">
        <v>40</v>
      </c>
      <c r="G30" s="42"/>
      <c r="H30" s="42"/>
      <c r="I30" s="42"/>
      <c r="J30" s="42"/>
      <c r="K30" s="42"/>
      <c r="L30" s="284">
        <v>0.12</v>
      </c>
      <c r="M30" s="283"/>
      <c r="N30" s="283"/>
      <c r="O30" s="283"/>
      <c r="P30" s="283"/>
      <c r="Q30" s="42"/>
      <c r="R30" s="42"/>
      <c r="S30" s="42"/>
      <c r="T30" s="42"/>
      <c r="U30" s="42"/>
      <c r="V30" s="42"/>
      <c r="W30" s="282">
        <f>ROUND(BA94,2)</f>
        <v>0</v>
      </c>
      <c r="X30" s="283"/>
      <c r="Y30" s="283"/>
      <c r="Z30" s="283"/>
      <c r="AA30" s="283"/>
      <c r="AB30" s="283"/>
      <c r="AC30" s="283"/>
      <c r="AD30" s="283"/>
      <c r="AE30" s="283"/>
      <c r="AF30" s="42"/>
      <c r="AG30" s="42"/>
      <c r="AH30" s="42"/>
      <c r="AI30" s="42"/>
      <c r="AJ30" s="42"/>
      <c r="AK30" s="282">
        <f>ROUND(AW94,2)</f>
        <v>0</v>
      </c>
      <c r="AL30" s="283"/>
      <c r="AM30" s="283"/>
      <c r="AN30" s="283"/>
      <c r="AO30" s="283"/>
      <c r="AP30" s="42"/>
      <c r="AQ30" s="42"/>
      <c r="AR30" s="43"/>
      <c r="BE30" s="291"/>
    </row>
    <row r="31" spans="2:57" s="3" customFormat="1" ht="14.45" customHeight="1" hidden="1">
      <c r="B31" s="41"/>
      <c r="C31" s="42"/>
      <c r="D31" s="42"/>
      <c r="E31" s="42"/>
      <c r="F31" s="30" t="s">
        <v>41</v>
      </c>
      <c r="G31" s="42"/>
      <c r="H31" s="42"/>
      <c r="I31" s="42"/>
      <c r="J31" s="42"/>
      <c r="K31" s="42"/>
      <c r="L31" s="284">
        <v>0.21</v>
      </c>
      <c r="M31" s="283"/>
      <c r="N31" s="283"/>
      <c r="O31" s="283"/>
      <c r="P31" s="283"/>
      <c r="Q31" s="42"/>
      <c r="R31" s="42"/>
      <c r="S31" s="42"/>
      <c r="T31" s="42"/>
      <c r="U31" s="42"/>
      <c r="V31" s="42"/>
      <c r="W31" s="282">
        <f>ROUND(BB94,2)</f>
        <v>0</v>
      </c>
      <c r="X31" s="283"/>
      <c r="Y31" s="283"/>
      <c r="Z31" s="283"/>
      <c r="AA31" s="283"/>
      <c r="AB31" s="283"/>
      <c r="AC31" s="283"/>
      <c r="AD31" s="283"/>
      <c r="AE31" s="283"/>
      <c r="AF31" s="42"/>
      <c r="AG31" s="42"/>
      <c r="AH31" s="42"/>
      <c r="AI31" s="42"/>
      <c r="AJ31" s="42"/>
      <c r="AK31" s="282">
        <v>0</v>
      </c>
      <c r="AL31" s="283"/>
      <c r="AM31" s="283"/>
      <c r="AN31" s="283"/>
      <c r="AO31" s="283"/>
      <c r="AP31" s="42"/>
      <c r="AQ31" s="42"/>
      <c r="AR31" s="43"/>
      <c r="BE31" s="291"/>
    </row>
    <row r="32" spans="2:57" s="3" customFormat="1" ht="14.45" customHeight="1" hidden="1">
      <c r="B32" s="41"/>
      <c r="C32" s="42"/>
      <c r="D32" s="42"/>
      <c r="E32" s="42"/>
      <c r="F32" s="30" t="s">
        <v>42</v>
      </c>
      <c r="G32" s="42"/>
      <c r="H32" s="42"/>
      <c r="I32" s="42"/>
      <c r="J32" s="42"/>
      <c r="K32" s="42"/>
      <c r="L32" s="284">
        <v>0.12</v>
      </c>
      <c r="M32" s="283"/>
      <c r="N32" s="283"/>
      <c r="O32" s="283"/>
      <c r="P32" s="283"/>
      <c r="Q32" s="42"/>
      <c r="R32" s="42"/>
      <c r="S32" s="42"/>
      <c r="T32" s="42"/>
      <c r="U32" s="42"/>
      <c r="V32" s="42"/>
      <c r="W32" s="282">
        <f>ROUND(BC94,2)</f>
        <v>0</v>
      </c>
      <c r="X32" s="283"/>
      <c r="Y32" s="283"/>
      <c r="Z32" s="283"/>
      <c r="AA32" s="283"/>
      <c r="AB32" s="283"/>
      <c r="AC32" s="283"/>
      <c r="AD32" s="283"/>
      <c r="AE32" s="283"/>
      <c r="AF32" s="42"/>
      <c r="AG32" s="42"/>
      <c r="AH32" s="42"/>
      <c r="AI32" s="42"/>
      <c r="AJ32" s="42"/>
      <c r="AK32" s="282">
        <v>0</v>
      </c>
      <c r="AL32" s="283"/>
      <c r="AM32" s="283"/>
      <c r="AN32" s="283"/>
      <c r="AO32" s="283"/>
      <c r="AP32" s="42"/>
      <c r="AQ32" s="42"/>
      <c r="AR32" s="43"/>
      <c r="BE32" s="291"/>
    </row>
    <row r="33" spans="2:57" s="3" customFormat="1" ht="14.45" customHeight="1" hidden="1">
      <c r="B33" s="41"/>
      <c r="C33" s="42"/>
      <c r="D33" s="42"/>
      <c r="E33" s="42"/>
      <c r="F33" s="30" t="s">
        <v>43</v>
      </c>
      <c r="G33" s="42"/>
      <c r="H33" s="42"/>
      <c r="I33" s="42"/>
      <c r="J33" s="42"/>
      <c r="K33" s="42"/>
      <c r="L33" s="284">
        <v>0</v>
      </c>
      <c r="M33" s="283"/>
      <c r="N33" s="283"/>
      <c r="O33" s="283"/>
      <c r="P33" s="283"/>
      <c r="Q33" s="42"/>
      <c r="R33" s="42"/>
      <c r="S33" s="42"/>
      <c r="T33" s="42"/>
      <c r="U33" s="42"/>
      <c r="V33" s="42"/>
      <c r="W33" s="282">
        <f>ROUND(BD94,2)</f>
        <v>0</v>
      </c>
      <c r="X33" s="283"/>
      <c r="Y33" s="283"/>
      <c r="Z33" s="283"/>
      <c r="AA33" s="283"/>
      <c r="AB33" s="283"/>
      <c r="AC33" s="283"/>
      <c r="AD33" s="283"/>
      <c r="AE33" s="283"/>
      <c r="AF33" s="42"/>
      <c r="AG33" s="42"/>
      <c r="AH33" s="42"/>
      <c r="AI33" s="42"/>
      <c r="AJ33" s="42"/>
      <c r="AK33" s="282">
        <v>0</v>
      </c>
      <c r="AL33" s="283"/>
      <c r="AM33" s="283"/>
      <c r="AN33" s="283"/>
      <c r="AO33" s="283"/>
      <c r="AP33" s="42"/>
      <c r="AQ33" s="42"/>
      <c r="AR33" s="43"/>
      <c r="BE33" s="291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290"/>
    </row>
    <row r="35" spans="1:57" s="2" customFormat="1" ht="25.9" customHeight="1">
      <c r="A35" s="35"/>
      <c r="B35" s="36"/>
      <c r="C35" s="44"/>
      <c r="D35" s="45" t="s">
        <v>44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45</v>
      </c>
      <c r="U35" s="46"/>
      <c r="V35" s="46"/>
      <c r="W35" s="46"/>
      <c r="X35" s="288" t="s">
        <v>46</v>
      </c>
      <c r="Y35" s="286"/>
      <c r="Z35" s="286"/>
      <c r="AA35" s="286"/>
      <c r="AB35" s="286"/>
      <c r="AC35" s="46"/>
      <c r="AD35" s="46"/>
      <c r="AE35" s="46"/>
      <c r="AF35" s="46"/>
      <c r="AG35" s="46"/>
      <c r="AH35" s="46"/>
      <c r="AI35" s="46"/>
      <c r="AJ35" s="46"/>
      <c r="AK35" s="285">
        <f>SUM(AK26:AK33)</f>
        <v>0</v>
      </c>
      <c r="AL35" s="286"/>
      <c r="AM35" s="286"/>
      <c r="AN35" s="286"/>
      <c r="AO35" s="287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2:44" s="1" customFormat="1" ht="14.4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5" customHeight="1">
      <c r="B49" s="48"/>
      <c r="C49" s="49"/>
      <c r="D49" s="50" t="s">
        <v>47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48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>
      <c r="A60" s="35"/>
      <c r="B60" s="36"/>
      <c r="C60" s="37"/>
      <c r="D60" s="53" t="s">
        <v>49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50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49</v>
      </c>
      <c r="AI60" s="39"/>
      <c r="AJ60" s="39"/>
      <c r="AK60" s="39"/>
      <c r="AL60" s="39"/>
      <c r="AM60" s="53" t="s">
        <v>50</v>
      </c>
      <c r="AN60" s="39"/>
      <c r="AO60" s="39"/>
      <c r="AP60" s="37"/>
      <c r="AQ60" s="37"/>
      <c r="AR60" s="40"/>
      <c r="BE60" s="35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>
      <c r="A64" s="35"/>
      <c r="B64" s="36"/>
      <c r="C64" s="37"/>
      <c r="D64" s="50" t="s">
        <v>51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52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>
      <c r="A75" s="35"/>
      <c r="B75" s="36"/>
      <c r="C75" s="37"/>
      <c r="D75" s="53" t="s">
        <v>49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50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49</v>
      </c>
      <c r="AI75" s="39"/>
      <c r="AJ75" s="39"/>
      <c r="AK75" s="39"/>
      <c r="AL75" s="39"/>
      <c r="AM75" s="53" t="s">
        <v>50</v>
      </c>
      <c r="AN75" s="39"/>
      <c r="AO75" s="39"/>
      <c r="AP75" s="37"/>
      <c r="AQ75" s="37"/>
      <c r="AR75" s="40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57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57" s="2" customFormat="1" ht="24.95" customHeight="1">
      <c r="A82" s="35"/>
      <c r="B82" s="36"/>
      <c r="C82" s="24" t="s">
        <v>53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2:44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zzs_khk_pokoj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2:44" s="5" customFormat="1" ht="36.95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311" t="str">
        <f>K6</f>
        <v>Vybudování pokojů záchranářů</v>
      </c>
      <c r="M85" s="312"/>
      <c r="N85" s="312"/>
      <c r="O85" s="312"/>
      <c r="P85" s="312"/>
      <c r="Q85" s="312"/>
      <c r="R85" s="312"/>
      <c r="S85" s="312"/>
      <c r="T85" s="312"/>
      <c r="U85" s="312"/>
      <c r="V85" s="312"/>
      <c r="W85" s="312"/>
      <c r="X85" s="312"/>
      <c r="Y85" s="312"/>
      <c r="Z85" s="312"/>
      <c r="AA85" s="312"/>
      <c r="AB85" s="312"/>
      <c r="AC85" s="312"/>
      <c r="AD85" s="312"/>
      <c r="AE85" s="312"/>
      <c r="AF85" s="312"/>
      <c r="AG85" s="312"/>
      <c r="AH85" s="312"/>
      <c r="AI85" s="312"/>
      <c r="AJ85" s="312"/>
      <c r="AK85" s="312"/>
      <c r="AL85" s="312"/>
      <c r="AM85" s="312"/>
      <c r="AN85" s="312"/>
      <c r="AO85" s="312"/>
      <c r="AP85" s="64"/>
      <c r="AQ85" s="64"/>
      <c r="AR85" s="6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57" s="2" customFormat="1" ht="12" customHeight="1">
      <c r="A87" s="35"/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>Hradec Králové, Hradecká 1690/2 - ZZS KHK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313" t="str">
        <f>IF(AN8="","",AN8)</f>
        <v>Vyplň údaj</v>
      </c>
      <c r="AN87" s="313"/>
      <c r="AO87" s="37"/>
      <c r="AP87" s="37"/>
      <c r="AQ87" s="37"/>
      <c r="AR87" s="40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57" s="2" customFormat="1" ht="15.6" customHeight="1">
      <c r="A89" s="35"/>
      <c r="B89" s="36"/>
      <c r="C89" s="30" t="s">
        <v>23</v>
      </c>
      <c r="D89" s="37"/>
      <c r="E89" s="37"/>
      <c r="F89" s="37"/>
      <c r="G89" s="37"/>
      <c r="H89" s="37"/>
      <c r="I89" s="37"/>
      <c r="J89" s="37"/>
      <c r="K89" s="37"/>
      <c r="L89" s="60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29</v>
      </c>
      <c r="AJ89" s="37"/>
      <c r="AK89" s="37"/>
      <c r="AL89" s="37"/>
      <c r="AM89" s="314" t="str">
        <f>IF(E17="","",E17)</f>
        <v xml:space="preserve"> </v>
      </c>
      <c r="AN89" s="315"/>
      <c r="AO89" s="315"/>
      <c r="AP89" s="315"/>
      <c r="AQ89" s="37"/>
      <c r="AR89" s="40"/>
      <c r="AS89" s="316" t="s">
        <v>54</v>
      </c>
      <c r="AT89" s="317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57" s="2" customFormat="1" ht="15.6" customHeight="1">
      <c r="A90" s="35"/>
      <c r="B90" s="36"/>
      <c r="C90" s="30" t="s">
        <v>27</v>
      </c>
      <c r="D90" s="37"/>
      <c r="E90" s="37"/>
      <c r="F90" s="37"/>
      <c r="G90" s="37"/>
      <c r="H90" s="37"/>
      <c r="I90" s="37"/>
      <c r="J90" s="37"/>
      <c r="K90" s="37"/>
      <c r="L90" s="60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31</v>
      </c>
      <c r="AJ90" s="37"/>
      <c r="AK90" s="37"/>
      <c r="AL90" s="37"/>
      <c r="AM90" s="314" t="str">
        <f>IF(E20="","",E20)</f>
        <v xml:space="preserve"> </v>
      </c>
      <c r="AN90" s="315"/>
      <c r="AO90" s="315"/>
      <c r="AP90" s="315"/>
      <c r="AQ90" s="37"/>
      <c r="AR90" s="40"/>
      <c r="AS90" s="318"/>
      <c r="AT90" s="319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57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320"/>
      <c r="AT91" s="321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57" s="2" customFormat="1" ht="29.25" customHeight="1">
      <c r="A92" s="35"/>
      <c r="B92" s="36"/>
      <c r="C92" s="304" t="s">
        <v>55</v>
      </c>
      <c r="D92" s="305"/>
      <c r="E92" s="305"/>
      <c r="F92" s="305"/>
      <c r="G92" s="305"/>
      <c r="H92" s="74"/>
      <c r="I92" s="307" t="s">
        <v>56</v>
      </c>
      <c r="J92" s="305"/>
      <c r="K92" s="305"/>
      <c r="L92" s="305"/>
      <c r="M92" s="305"/>
      <c r="N92" s="305"/>
      <c r="O92" s="305"/>
      <c r="P92" s="305"/>
      <c r="Q92" s="305"/>
      <c r="R92" s="305"/>
      <c r="S92" s="305"/>
      <c r="T92" s="305"/>
      <c r="U92" s="305"/>
      <c r="V92" s="305"/>
      <c r="W92" s="305"/>
      <c r="X92" s="305"/>
      <c r="Y92" s="305"/>
      <c r="Z92" s="305"/>
      <c r="AA92" s="305"/>
      <c r="AB92" s="305"/>
      <c r="AC92" s="305"/>
      <c r="AD92" s="305"/>
      <c r="AE92" s="305"/>
      <c r="AF92" s="305"/>
      <c r="AG92" s="306" t="s">
        <v>57</v>
      </c>
      <c r="AH92" s="305"/>
      <c r="AI92" s="305"/>
      <c r="AJ92" s="305"/>
      <c r="AK92" s="305"/>
      <c r="AL92" s="305"/>
      <c r="AM92" s="305"/>
      <c r="AN92" s="307" t="s">
        <v>58</v>
      </c>
      <c r="AO92" s="305"/>
      <c r="AP92" s="308"/>
      <c r="AQ92" s="75" t="s">
        <v>59</v>
      </c>
      <c r="AR92" s="40"/>
      <c r="AS92" s="76" t="s">
        <v>60</v>
      </c>
      <c r="AT92" s="77" t="s">
        <v>61</v>
      </c>
      <c r="AU92" s="77" t="s">
        <v>62</v>
      </c>
      <c r="AV92" s="77" t="s">
        <v>63</v>
      </c>
      <c r="AW92" s="77" t="s">
        <v>64</v>
      </c>
      <c r="AX92" s="77" t="s">
        <v>65</v>
      </c>
      <c r="AY92" s="77" t="s">
        <v>66</v>
      </c>
      <c r="AZ92" s="77" t="s">
        <v>67</v>
      </c>
      <c r="BA92" s="77" t="s">
        <v>68</v>
      </c>
      <c r="BB92" s="77" t="s">
        <v>69</v>
      </c>
      <c r="BC92" s="77" t="s">
        <v>70</v>
      </c>
      <c r="BD92" s="78" t="s">
        <v>71</v>
      </c>
      <c r="BE92" s="35"/>
    </row>
    <row r="93" spans="1:57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2:90" s="6" customFormat="1" ht="32.45" customHeight="1">
      <c r="B94" s="82"/>
      <c r="C94" s="83" t="s">
        <v>72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309">
        <f>ROUND(SUM(AG95:AG101),2)</f>
        <v>0</v>
      </c>
      <c r="AH94" s="309"/>
      <c r="AI94" s="309"/>
      <c r="AJ94" s="309"/>
      <c r="AK94" s="309"/>
      <c r="AL94" s="309"/>
      <c r="AM94" s="309"/>
      <c r="AN94" s="310">
        <f aca="true" t="shared" si="0" ref="AN94:AN101">SUM(AG94,AT94)</f>
        <v>0</v>
      </c>
      <c r="AO94" s="310"/>
      <c r="AP94" s="310"/>
      <c r="AQ94" s="86" t="s">
        <v>1</v>
      </c>
      <c r="AR94" s="87"/>
      <c r="AS94" s="88">
        <f>ROUND(SUM(AS95:AS101),2)</f>
        <v>0</v>
      </c>
      <c r="AT94" s="89">
        <f aca="true" t="shared" si="1" ref="AT94:AT101">ROUND(SUM(AV94:AW94),2)</f>
        <v>0</v>
      </c>
      <c r="AU94" s="90">
        <f>ROUND(SUM(AU95:AU101),5)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ROUND(SUM(AZ95:AZ101),2)</f>
        <v>0</v>
      </c>
      <c r="BA94" s="89">
        <f>ROUND(SUM(BA95:BA101),2)</f>
        <v>0</v>
      </c>
      <c r="BB94" s="89">
        <f>ROUND(SUM(BB95:BB101),2)</f>
        <v>0</v>
      </c>
      <c r="BC94" s="89">
        <f>ROUND(SUM(BC95:BC101),2)</f>
        <v>0</v>
      </c>
      <c r="BD94" s="91">
        <f>ROUND(SUM(BD95:BD101),2)</f>
        <v>0</v>
      </c>
      <c r="BS94" s="92" t="s">
        <v>73</v>
      </c>
      <c r="BT94" s="92" t="s">
        <v>74</v>
      </c>
      <c r="BU94" s="93" t="s">
        <v>75</v>
      </c>
      <c r="BV94" s="92" t="s">
        <v>76</v>
      </c>
      <c r="BW94" s="92" t="s">
        <v>5</v>
      </c>
      <c r="BX94" s="92" t="s">
        <v>77</v>
      </c>
      <c r="CL94" s="92" t="s">
        <v>1</v>
      </c>
    </row>
    <row r="95" spans="1:91" s="7" customFormat="1" ht="14.45" customHeight="1">
      <c r="A95" s="94" t="s">
        <v>78</v>
      </c>
      <c r="B95" s="95"/>
      <c r="C95" s="96"/>
      <c r="D95" s="303" t="s">
        <v>79</v>
      </c>
      <c r="E95" s="303"/>
      <c r="F95" s="303"/>
      <c r="G95" s="303"/>
      <c r="H95" s="303"/>
      <c r="I95" s="97"/>
      <c r="J95" s="303" t="s">
        <v>80</v>
      </c>
      <c r="K95" s="303"/>
      <c r="L95" s="303"/>
      <c r="M95" s="303"/>
      <c r="N95" s="303"/>
      <c r="O95" s="303"/>
      <c r="P95" s="303"/>
      <c r="Q95" s="303"/>
      <c r="R95" s="303"/>
      <c r="S95" s="303"/>
      <c r="T95" s="303"/>
      <c r="U95" s="303"/>
      <c r="V95" s="303"/>
      <c r="W95" s="303"/>
      <c r="X95" s="303"/>
      <c r="Y95" s="303"/>
      <c r="Z95" s="303"/>
      <c r="AA95" s="303"/>
      <c r="AB95" s="303"/>
      <c r="AC95" s="303"/>
      <c r="AD95" s="303"/>
      <c r="AE95" s="303"/>
      <c r="AF95" s="303"/>
      <c r="AG95" s="301">
        <f>'stav - Soupis předpokláda...'!J30</f>
        <v>0</v>
      </c>
      <c r="AH95" s="302"/>
      <c r="AI95" s="302"/>
      <c r="AJ95" s="302"/>
      <c r="AK95" s="302"/>
      <c r="AL95" s="302"/>
      <c r="AM95" s="302"/>
      <c r="AN95" s="301">
        <f t="shared" si="0"/>
        <v>0</v>
      </c>
      <c r="AO95" s="302"/>
      <c r="AP95" s="302"/>
      <c r="AQ95" s="98" t="s">
        <v>81</v>
      </c>
      <c r="AR95" s="99"/>
      <c r="AS95" s="100">
        <v>0</v>
      </c>
      <c r="AT95" s="101">
        <f t="shared" si="1"/>
        <v>0</v>
      </c>
      <c r="AU95" s="102">
        <f>'stav - Soupis předpokláda...'!P134</f>
        <v>0</v>
      </c>
      <c r="AV95" s="101">
        <f>'stav - Soupis předpokláda...'!J33</f>
        <v>0</v>
      </c>
      <c r="AW95" s="101">
        <f>'stav - Soupis předpokláda...'!J34</f>
        <v>0</v>
      </c>
      <c r="AX95" s="101">
        <f>'stav - Soupis předpokláda...'!J35</f>
        <v>0</v>
      </c>
      <c r="AY95" s="101">
        <f>'stav - Soupis předpokláda...'!J36</f>
        <v>0</v>
      </c>
      <c r="AZ95" s="101">
        <f>'stav - Soupis předpokláda...'!F33</f>
        <v>0</v>
      </c>
      <c r="BA95" s="101">
        <f>'stav - Soupis předpokláda...'!F34</f>
        <v>0</v>
      </c>
      <c r="BB95" s="101">
        <f>'stav - Soupis předpokláda...'!F35</f>
        <v>0</v>
      </c>
      <c r="BC95" s="101">
        <f>'stav - Soupis předpokláda...'!F36</f>
        <v>0</v>
      </c>
      <c r="BD95" s="103">
        <f>'stav - Soupis předpokláda...'!F37</f>
        <v>0</v>
      </c>
      <c r="BT95" s="104" t="s">
        <v>82</v>
      </c>
      <c r="BV95" s="104" t="s">
        <v>76</v>
      </c>
      <c r="BW95" s="104" t="s">
        <v>83</v>
      </c>
      <c r="BX95" s="104" t="s">
        <v>5</v>
      </c>
      <c r="CL95" s="104" t="s">
        <v>1</v>
      </c>
      <c r="CM95" s="104" t="s">
        <v>84</v>
      </c>
    </row>
    <row r="96" spans="1:91" s="7" customFormat="1" ht="14.45" customHeight="1">
      <c r="A96" s="94" t="s">
        <v>78</v>
      </c>
      <c r="B96" s="95"/>
      <c r="C96" s="96"/>
      <c r="D96" s="303" t="s">
        <v>85</v>
      </c>
      <c r="E96" s="303"/>
      <c r="F96" s="303"/>
      <c r="G96" s="303"/>
      <c r="H96" s="303"/>
      <c r="I96" s="97"/>
      <c r="J96" s="303" t="s">
        <v>86</v>
      </c>
      <c r="K96" s="303"/>
      <c r="L96" s="303"/>
      <c r="M96" s="303"/>
      <c r="N96" s="303"/>
      <c r="O96" s="303"/>
      <c r="P96" s="303"/>
      <c r="Q96" s="303"/>
      <c r="R96" s="303"/>
      <c r="S96" s="303"/>
      <c r="T96" s="303"/>
      <c r="U96" s="303"/>
      <c r="V96" s="303"/>
      <c r="W96" s="303"/>
      <c r="X96" s="303"/>
      <c r="Y96" s="303"/>
      <c r="Z96" s="303"/>
      <c r="AA96" s="303"/>
      <c r="AB96" s="303"/>
      <c r="AC96" s="303"/>
      <c r="AD96" s="303"/>
      <c r="AE96" s="303"/>
      <c r="AF96" s="303"/>
      <c r="AG96" s="301">
        <f>'zti - ZDRAVOTNĚ TECHNICKÉ...'!J30</f>
        <v>0</v>
      </c>
      <c r="AH96" s="302"/>
      <c r="AI96" s="302"/>
      <c r="AJ96" s="302"/>
      <c r="AK96" s="302"/>
      <c r="AL96" s="302"/>
      <c r="AM96" s="302"/>
      <c r="AN96" s="301">
        <f t="shared" si="0"/>
        <v>0</v>
      </c>
      <c r="AO96" s="302"/>
      <c r="AP96" s="302"/>
      <c r="AQ96" s="98" t="s">
        <v>81</v>
      </c>
      <c r="AR96" s="99"/>
      <c r="AS96" s="100">
        <v>0</v>
      </c>
      <c r="AT96" s="101">
        <f t="shared" si="1"/>
        <v>0</v>
      </c>
      <c r="AU96" s="102">
        <f>'zti - ZDRAVOTNĚ TECHNICKÉ...'!P124</f>
        <v>0</v>
      </c>
      <c r="AV96" s="101">
        <f>'zti - ZDRAVOTNĚ TECHNICKÉ...'!J33</f>
        <v>0</v>
      </c>
      <c r="AW96" s="101">
        <f>'zti - ZDRAVOTNĚ TECHNICKÉ...'!J34</f>
        <v>0</v>
      </c>
      <c r="AX96" s="101">
        <f>'zti - ZDRAVOTNĚ TECHNICKÉ...'!J35</f>
        <v>0</v>
      </c>
      <c r="AY96" s="101">
        <f>'zti - ZDRAVOTNĚ TECHNICKÉ...'!J36</f>
        <v>0</v>
      </c>
      <c r="AZ96" s="101">
        <f>'zti - ZDRAVOTNĚ TECHNICKÉ...'!F33</f>
        <v>0</v>
      </c>
      <c r="BA96" s="101">
        <f>'zti - ZDRAVOTNĚ TECHNICKÉ...'!F34</f>
        <v>0</v>
      </c>
      <c r="BB96" s="101">
        <f>'zti - ZDRAVOTNĚ TECHNICKÉ...'!F35</f>
        <v>0</v>
      </c>
      <c r="BC96" s="101">
        <f>'zti - ZDRAVOTNĚ TECHNICKÉ...'!F36</f>
        <v>0</v>
      </c>
      <c r="BD96" s="103">
        <f>'zti - ZDRAVOTNĚ TECHNICKÉ...'!F37</f>
        <v>0</v>
      </c>
      <c r="BT96" s="104" t="s">
        <v>82</v>
      </c>
      <c r="BV96" s="104" t="s">
        <v>76</v>
      </c>
      <c r="BW96" s="104" t="s">
        <v>87</v>
      </c>
      <c r="BX96" s="104" t="s">
        <v>5</v>
      </c>
      <c r="CL96" s="104" t="s">
        <v>1</v>
      </c>
      <c r="CM96" s="104" t="s">
        <v>84</v>
      </c>
    </row>
    <row r="97" spans="1:91" s="7" customFormat="1" ht="14.45" customHeight="1">
      <c r="A97" s="94" t="s">
        <v>78</v>
      </c>
      <c r="B97" s="95"/>
      <c r="C97" s="96"/>
      <c r="D97" s="303" t="s">
        <v>88</v>
      </c>
      <c r="E97" s="303"/>
      <c r="F97" s="303"/>
      <c r="G97" s="303"/>
      <c r="H97" s="303"/>
      <c r="I97" s="97"/>
      <c r="J97" s="303" t="s">
        <v>89</v>
      </c>
      <c r="K97" s="303"/>
      <c r="L97" s="303"/>
      <c r="M97" s="303"/>
      <c r="N97" s="303"/>
      <c r="O97" s="303"/>
      <c r="P97" s="303"/>
      <c r="Q97" s="303"/>
      <c r="R97" s="303"/>
      <c r="S97" s="303"/>
      <c r="T97" s="303"/>
      <c r="U97" s="303"/>
      <c r="V97" s="303"/>
      <c r="W97" s="303"/>
      <c r="X97" s="303"/>
      <c r="Y97" s="303"/>
      <c r="Z97" s="303"/>
      <c r="AA97" s="303"/>
      <c r="AB97" s="303"/>
      <c r="AC97" s="303"/>
      <c r="AD97" s="303"/>
      <c r="AE97" s="303"/>
      <c r="AF97" s="303"/>
      <c r="AG97" s="301">
        <f>'ut - Ústřední vytápění'!J30</f>
        <v>0</v>
      </c>
      <c r="AH97" s="302"/>
      <c r="AI97" s="302"/>
      <c r="AJ97" s="302"/>
      <c r="AK97" s="302"/>
      <c r="AL97" s="302"/>
      <c r="AM97" s="302"/>
      <c r="AN97" s="301">
        <f t="shared" si="0"/>
        <v>0</v>
      </c>
      <c r="AO97" s="302"/>
      <c r="AP97" s="302"/>
      <c r="AQ97" s="98" t="s">
        <v>81</v>
      </c>
      <c r="AR97" s="99"/>
      <c r="AS97" s="100">
        <v>0</v>
      </c>
      <c r="AT97" s="101">
        <f t="shared" si="1"/>
        <v>0</v>
      </c>
      <c r="AU97" s="102">
        <f>'ut - Ústřední vytápění'!P121</f>
        <v>0</v>
      </c>
      <c r="AV97" s="101">
        <f>'ut - Ústřední vytápění'!J33</f>
        <v>0</v>
      </c>
      <c r="AW97" s="101">
        <f>'ut - Ústřední vytápění'!J34</f>
        <v>0</v>
      </c>
      <c r="AX97" s="101">
        <f>'ut - Ústřední vytápění'!J35</f>
        <v>0</v>
      </c>
      <c r="AY97" s="101">
        <f>'ut - Ústřední vytápění'!J36</f>
        <v>0</v>
      </c>
      <c r="AZ97" s="101">
        <f>'ut - Ústřední vytápění'!F33</f>
        <v>0</v>
      </c>
      <c r="BA97" s="101">
        <f>'ut - Ústřední vytápění'!F34</f>
        <v>0</v>
      </c>
      <c r="BB97" s="101">
        <f>'ut - Ústřední vytápění'!F35</f>
        <v>0</v>
      </c>
      <c r="BC97" s="101">
        <f>'ut - Ústřední vytápění'!F36</f>
        <v>0</v>
      </c>
      <c r="BD97" s="103">
        <f>'ut - Ústřední vytápění'!F37</f>
        <v>0</v>
      </c>
      <c r="BT97" s="104" t="s">
        <v>82</v>
      </c>
      <c r="BV97" s="104" t="s">
        <v>76</v>
      </c>
      <c r="BW97" s="104" t="s">
        <v>90</v>
      </c>
      <c r="BX97" s="104" t="s">
        <v>5</v>
      </c>
      <c r="CL97" s="104" t="s">
        <v>1</v>
      </c>
      <c r="CM97" s="104" t="s">
        <v>84</v>
      </c>
    </row>
    <row r="98" spans="1:91" s="7" customFormat="1" ht="14.45" customHeight="1">
      <c r="A98" s="94" t="s">
        <v>78</v>
      </c>
      <c r="B98" s="95"/>
      <c r="C98" s="96"/>
      <c r="D98" s="303" t="s">
        <v>91</v>
      </c>
      <c r="E98" s="303"/>
      <c r="F98" s="303"/>
      <c r="G98" s="303"/>
      <c r="H98" s="303"/>
      <c r="I98" s="97"/>
      <c r="J98" s="303" t="s">
        <v>92</v>
      </c>
      <c r="K98" s="303"/>
      <c r="L98" s="303"/>
      <c r="M98" s="303"/>
      <c r="N98" s="303"/>
      <c r="O98" s="303"/>
      <c r="P98" s="303"/>
      <c r="Q98" s="303"/>
      <c r="R98" s="303"/>
      <c r="S98" s="303"/>
      <c r="T98" s="303"/>
      <c r="U98" s="303"/>
      <c r="V98" s="303"/>
      <c r="W98" s="303"/>
      <c r="X98" s="303"/>
      <c r="Y98" s="303"/>
      <c r="Z98" s="303"/>
      <c r="AA98" s="303"/>
      <c r="AB98" s="303"/>
      <c r="AC98" s="303"/>
      <c r="AD98" s="303"/>
      <c r="AE98" s="303"/>
      <c r="AF98" s="303"/>
      <c r="AG98" s="301">
        <f>'el - Elektroinstalace'!J30</f>
        <v>0</v>
      </c>
      <c r="AH98" s="302"/>
      <c r="AI98" s="302"/>
      <c r="AJ98" s="302"/>
      <c r="AK98" s="302"/>
      <c r="AL98" s="302"/>
      <c r="AM98" s="302"/>
      <c r="AN98" s="301">
        <f t="shared" si="0"/>
        <v>0</v>
      </c>
      <c r="AO98" s="302"/>
      <c r="AP98" s="302"/>
      <c r="AQ98" s="98" t="s">
        <v>81</v>
      </c>
      <c r="AR98" s="99"/>
      <c r="AS98" s="100">
        <v>0</v>
      </c>
      <c r="AT98" s="101">
        <f t="shared" si="1"/>
        <v>0</v>
      </c>
      <c r="AU98" s="102">
        <f>'el - Elektroinstalace'!P118</f>
        <v>0</v>
      </c>
      <c r="AV98" s="101">
        <f>'el - Elektroinstalace'!J33</f>
        <v>0</v>
      </c>
      <c r="AW98" s="101">
        <f>'el - Elektroinstalace'!J34</f>
        <v>0</v>
      </c>
      <c r="AX98" s="101">
        <f>'el - Elektroinstalace'!J35</f>
        <v>0</v>
      </c>
      <c r="AY98" s="101">
        <f>'el - Elektroinstalace'!J36</f>
        <v>0</v>
      </c>
      <c r="AZ98" s="101">
        <f>'el - Elektroinstalace'!F33</f>
        <v>0</v>
      </c>
      <c r="BA98" s="101">
        <f>'el - Elektroinstalace'!F34</f>
        <v>0</v>
      </c>
      <c r="BB98" s="101">
        <f>'el - Elektroinstalace'!F35</f>
        <v>0</v>
      </c>
      <c r="BC98" s="101">
        <f>'el - Elektroinstalace'!F36</f>
        <v>0</v>
      </c>
      <c r="BD98" s="103">
        <f>'el - Elektroinstalace'!F37</f>
        <v>0</v>
      </c>
      <c r="BT98" s="104" t="s">
        <v>82</v>
      </c>
      <c r="BV98" s="104" t="s">
        <v>76</v>
      </c>
      <c r="BW98" s="104" t="s">
        <v>93</v>
      </c>
      <c r="BX98" s="104" t="s">
        <v>5</v>
      </c>
      <c r="CL98" s="104" t="s">
        <v>1</v>
      </c>
      <c r="CM98" s="104" t="s">
        <v>84</v>
      </c>
    </row>
    <row r="99" spans="1:91" s="7" customFormat="1" ht="14.45" customHeight="1">
      <c r="A99" s="94" t="s">
        <v>78</v>
      </c>
      <c r="B99" s="95"/>
      <c r="C99" s="96"/>
      <c r="D99" s="303" t="s">
        <v>94</v>
      </c>
      <c r="E99" s="303"/>
      <c r="F99" s="303"/>
      <c r="G99" s="303"/>
      <c r="H99" s="303"/>
      <c r="I99" s="97"/>
      <c r="J99" s="303" t="s">
        <v>95</v>
      </c>
      <c r="K99" s="303"/>
      <c r="L99" s="303"/>
      <c r="M99" s="303"/>
      <c r="N99" s="303"/>
      <c r="O99" s="303"/>
      <c r="P99" s="303"/>
      <c r="Q99" s="303"/>
      <c r="R99" s="303"/>
      <c r="S99" s="303"/>
      <c r="T99" s="303"/>
      <c r="U99" s="303"/>
      <c r="V99" s="303"/>
      <c r="W99" s="303"/>
      <c r="X99" s="303"/>
      <c r="Y99" s="303"/>
      <c r="Z99" s="303"/>
      <c r="AA99" s="303"/>
      <c r="AB99" s="303"/>
      <c r="AC99" s="303"/>
      <c r="AD99" s="303"/>
      <c r="AE99" s="303"/>
      <c r="AF99" s="303"/>
      <c r="AG99" s="301">
        <f>'slp - Elektronické komuni...'!J30</f>
        <v>0</v>
      </c>
      <c r="AH99" s="302"/>
      <c r="AI99" s="302"/>
      <c r="AJ99" s="302"/>
      <c r="AK99" s="302"/>
      <c r="AL99" s="302"/>
      <c r="AM99" s="302"/>
      <c r="AN99" s="301">
        <f t="shared" si="0"/>
        <v>0</v>
      </c>
      <c r="AO99" s="302"/>
      <c r="AP99" s="302"/>
      <c r="AQ99" s="98" t="s">
        <v>81</v>
      </c>
      <c r="AR99" s="99"/>
      <c r="AS99" s="100">
        <v>0</v>
      </c>
      <c r="AT99" s="101">
        <f t="shared" si="1"/>
        <v>0</v>
      </c>
      <c r="AU99" s="102">
        <f>'slp - Elektronické komuni...'!P124</f>
        <v>0</v>
      </c>
      <c r="AV99" s="101">
        <f>'slp - Elektronické komuni...'!J33</f>
        <v>0</v>
      </c>
      <c r="AW99" s="101">
        <f>'slp - Elektronické komuni...'!J34</f>
        <v>0</v>
      </c>
      <c r="AX99" s="101">
        <f>'slp - Elektronické komuni...'!J35</f>
        <v>0</v>
      </c>
      <c r="AY99" s="101">
        <f>'slp - Elektronické komuni...'!J36</f>
        <v>0</v>
      </c>
      <c r="AZ99" s="101">
        <f>'slp - Elektronické komuni...'!F33</f>
        <v>0</v>
      </c>
      <c r="BA99" s="101">
        <f>'slp - Elektronické komuni...'!F34</f>
        <v>0</v>
      </c>
      <c r="BB99" s="101">
        <f>'slp - Elektronické komuni...'!F35</f>
        <v>0</v>
      </c>
      <c r="BC99" s="101">
        <f>'slp - Elektronické komuni...'!F36</f>
        <v>0</v>
      </c>
      <c r="BD99" s="103">
        <f>'slp - Elektronické komuni...'!F37</f>
        <v>0</v>
      </c>
      <c r="BT99" s="104" t="s">
        <v>82</v>
      </c>
      <c r="BV99" s="104" t="s">
        <v>76</v>
      </c>
      <c r="BW99" s="104" t="s">
        <v>96</v>
      </c>
      <c r="BX99" s="104" t="s">
        <v>5</v>
      </c>
      <c r="CL99" s="104" t="s">
        <v>1</v>
      </c>
      <c r="CM99" s="104" t="s">
        <v>84</v>
      </c>
    </row>
    <row r="100" spans="1:91" s="7" customFormat="1" ht="14.45" customHeight="1">
      <c r="A100" s="94" t="s">
        <v>78</v>
      </c>
      <c r="B100" s="95"/>
      <c r="C100" s="96"/>
      <c r="D100" s="303" t="s">
        <v>97</v>
      </c>
      <c r="E100" s="303"/>
      <c r="F100" s="303"/>
      <c r="G100" s="303"/>
      <c r="H100" s="303"/>
      <c r="I100" s="97"/>
      <c r="J100" s="303" t="s">
        <v>98</v>
      </c>
      <c r="K100" s="303"/>
      <c r="L100" s="303"/>
      <c r="M100" s="303"/>
      <c r="N100" s="303"/>
      <c r="O100" s="303"/>
      <c r="P100" s="303"/>
      <c r="Q100" s="303"/>
      <c r="R100" s="303"/>
      <c r="S100" s="303"/>
      <c r="T100" s="303"/>
      <c r="U100" s="303"/>
      <c r="V100" s="303"/>
      <c r="W100" s="303"/>
      <c r="X100" s="303"/>
      <c r="Y100" s="303"/>
      <c r="Z100" s="303"/>
      <c r="AA100" s="303"/>
      <c r="AB100" s="303"/>
      <c r="AC100" s="303"/>
      <c r="AD100" s="303"/>
      <c r="AE100" s="303"/>
      <c r="AF100" s="303"/>
      <c r="AG100" s="301">
        <f>'vzd - Vzduchotechnika'!J30</f>
        <v>0</v>
      </c>
      <c r="AH100" s="302"/>
      <c r="AI100" s="302"/>
      <c r="AJ100" s="302"/>
      <c r="AK100" s="302"/>
      <c r="AL100" s="302"/>
      <c r="AM100" s="302"/>
      <c r="AN100" s="301">
        <f t="shared" si="0"/>
        <v>0</v>
      </c>
      <c r="AO100" s="302"/>
      <c r="AP100" s="302"/>
      <c r="AQ100" s="98" t="s">
        <v>81</v>
      </c>
      <c r="AR100" s="99"/>
      <c r="AS100" s="100">
        <v>0</v>
      </c>
      <c r="AT100" s="101">
        <f t="shared" si="1"/>
        <v>0</v>
      </c>
      <c r="AU100" s="102">
        <f>'vzd - Vzduchotechnika'!P119</f>
        <v>0</v>
      </c>
      <c r="AV100" s="101">
        <f>'vzd - Vzduchotechnika'!J33</f>
        <v>0</v>
      </c>
      <c r="AW100" s="101">
        <f>'vzd - Vzduchotechnika'!J34</f>
        <v>0</v>
      </c>
      <c r="AX100" s="101">
        <f>'vzd - Vzduchotechnika'!J35</f>
        <v>0</v>
      </c>
      <c r="AY100" s="101">
        <f>'vzd - Vzduchotechnika'!J36</f>
        <v>0</v>
      </c>
      <c r="AZ100" s="101">
        <f>'vzd - Vzduchotechnika'!F33</f>
        <v>0</v>
      </c>
      <c r="BA100" s="101">
        <f>'vzd - Vzduchotechnika'!F34</f>
        <v>0</v>
      </c>
      <c r="BB100" s="101">
        <f>'vzd - Vzduchotechnika'!F35</f>
        <v>0</v>
      </c>
      <c r="BC100" s="101">
        <f>'vzd - Vzduchotechnika'!F36</f>
        <v>0</v>
      </c>
      <c r="BD100" s="103">
        <f>'vzd - Vzduchotechnika'!F37</f>
        <v>0</v>
      </c>
      <c r="BT100" s="104" t="s">
        <v>82</v>
      </c>
      <c r="BV100" s="104" t="s">
        <v>76</v>
      </c>
      <c r="BW100" s="104" t="s">
        <v>99</v>
      </c>
      <c r="BX100" s="104" t="s">
        <v>5</v>
      </c>
      <c r="CL100" s="104" t="s">
        <v>1</v>
      </c>
      <c r="CM100" s="104" t="s">
        <v>84</v>
      </c>
    </row>
    <row r="101" spans="1:91" s="7" customFormat="1" ht="14.45" customHeight="1">
      <c r="A101" s="94" t="s">
        <v>78</v>
      </c>
      <c r="B101" s="95"/>
      <c r="C101" s="96"/>
      <c r="D101" s="303" t="s">
        <v>100</v>
      </c>
      <c r="E101" s="303"/>
      <c r="F101" s="303"/>
      <c r="G101" s="303"/>
      <c r="H101" s="303"/>
      <c r="I101" s="97"/>
      <c r="J101" s="303" t="s">
        <v>101</v>
      </c>
      <c r="K101" s="303"/>
      <c r="L101" s="303"/>
      <c r="M101" s="303"/>
      <c r="N101" s="303"/>
      <c r="O101" s="303"/>
      <c r="P101" s="303"/>
      <c r="Q101" s="303"/>
      <c r="R101" s="303"/>
      <c r="S101" s="303"/>
      <c r="T101" s="303"/>
      <c r="U101" s="303"/>
      <c r="V101" s="303"/>
      <c r="W101" s="303"/>
      <c r="X101" s="303"/>
      <c r="Y101" s="303"/>
      <c r="Z101" s="303"/>
      <c r="AA101" s="303"/>
      <c r="AB101" s="303"/>
      <c r="AC101" s="303"/>
      <c r="AD101" s="303"/>
      <c r="AE101" s="303"/>
      <c r="AF101" s="303"/>
      <c r="AG101" s="301">
        <f>'vrn - Vedlejší a ostatní ...'!J30</f>
        <v>0</v>
      </c>
      <c r="AH101" s="302"/>
      <c r="AI101" s="302"/>
      <c r="AJ101" s="302"/>
      <c r="AK101" s="302"/>
      <c r="AL101" s="302"/>
      <c r="AM101" s="302"/>
      <c r="AN101" s="301">
        <f t="shared" si="0"/>
        <v>0</v>
      </c>
      <c r="AO101" s="302"/>
      <c r="AP101" s="302"/>
      <c r="AQ101" s="98" t="s">
        <v>81</v>
      </c>
      <c r="AR101" s="99"/>
      <c r="AS101" s="105">
        <v>0</v>
      </c>
      <c r="AT101" s="106">
        <f t="shared" si="1"/>
        <v>0</v>
      </c>
      <c r="AU101" s="107">
        <f>'vrn - Vedlejší a ostatní ...'!P120</f>
        <v>0</v>
      </c>
      <c r="AV101" s="106">
        <f>'vrn - Vedlejší a ostatní ...'!J33</f>
        <v>0</v>
      </c>
      <c r="AW101" s="106">
        <f>'vrn - Vedlejší a ostatní ...'!J34</f>
        <v>0</v>
      </c>
      <c r="AX101" s="106">
        <f>'vrn - Vedlejší a ostatní ...'!J35</f>
        <v>0</v>
      </c>
      <c r="AY101" s="106">
        <f>'vrn - Vedlejší a ostatní ...'!J36</f>
        <v>0</v>
      </c>
      <c r="AZ101" s="106">
        <f>'vrn - Vedlejší a ostatní ...'!F33</f>
        <v>0</v>
      </c>
      <c r="BA101" s="106">
        <f>'vrn - Vedlejší a ostatní ...'!F34</f>
        <v>0</v>
      </c>
      <c r="BB101" s="106">
        <f>'vrn - Vedlejší a ostatní ...'!F35</f>
        <v>0</v>
      </c>
      <c r="BC101" s="106">
        <f>'vrn - Vedlejší a ostatní ...'!F36</f>
        <v>0</v>
      </c>
      <c r="BD101" s="108">
        <f>'vrn - Vedlejší a ostatní ...'!F37</f>
        <v>0</v>
      </c>
      <c r="BT101" s="104" t="s">
        <v>82</v>
      </c>
      <c r="BV101" s="104" t="s">
        <v>76</v>
      </c>
      <c r="BW101" s="104" t="s">
        <v>102</v>
      </c>
      <c r="BX101" s="104" t="s">
        <v>5</v>
      </c>
      <c r="CL101" s="104" t="s">
        <v>1</v>
      </c>
      <c r="CM101" s="104" t="s">
        <v>84</v>
      </c>
    </row>
    <row r="102" spans="1:57" s="2" customFormat="1" ht="30" customHeight="1">
      <c r="A102" s="35"/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40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  <row r="103" spans="1:57" s="2" customFormat="1" ht="6.95" customHeight="1">
      <c r="A103" s="35"/>
      <c r="B103" s="55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40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</row>
  </sheetData>
  <sheetProtection algorithmName="SHA-512" hashValue="ZYiq2qapuCrUjVzZLVk0A1xgxwsFwdD+23LlUKhjRZ5bFPnxoSGbLyRXxn2exT/8lOYXhUmnjfG1JT575i3mfw==" saltValue="AuLe2X3aJ8K/J0LquoWHGOv+IU974iJFSOxxC5E5TC0zkkR0y4zuM052XT+ftXot8hHJJ/woDidzg8fT6ypRNQ==" spinCount="100000" sheet="1" objects="1" scenarios="1" formatColumns="0" formatRows="0"/>
  <mergeCells count="66"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D96:H96"/>
    <mergeCell ref="AG96:AM96"/>
    <mergeCell ref="AN96:AP96"/>
    <mergeCell ref="AN97:AP97"/>
    <mergeCell ref="D97:H97"/>
    <mergeCell ref="J97:AF97"/>
    <mergeCell ref="AG97:AM97"/>
    <mergeCell ref="D98:H98"/>
    <mergeCell ref="J98:AF98"/>
    <mergeCell ref="AN99:AP99"/>
    <mergeCell ref="AG99:AM99"/>
    <mergeCell ref="D99:H99"/>
    <mergeCell ref="J99:AF99"/>
    <mergeCell ref="D100:H100"/>
    <mergeCell ref="J100:AF100"/>
    <mergeCell ref="AN101:AP101"/>
    <mergeCell ref="AG101:AM101"/>
    <mergeCell ref="D101:H101"/>
    <mergeCell ref="J101:AF101"/>
    <mergeCell ref="AK30:AO30"/>
    <mergeCell ref="L30:P30"/>
    <mergeCell ref="W30:AE30"/>
    <mergeCell ref="L31:P31"/>
    <mergeCell ref="AN100:AP100"/>
    <mergeCell ref="AG100:AM100"/>
    <mergeCell ref="AN98:AP98"/>
    <mergeCell ref="AG98:AM98"/>
    <mergeCell ref="J96:AF96"/>
    <mergeCell ref="L85:AO85"/>
    <mergeCell ref="AM87:AN87"/>
    <mergeCell ref="AM89:AP8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</mergeCells>
  <hyperlinks>
    <hyperlink ref="A95" location="'stav - Soupis předpokláda...'!C2" display="/"/>
    <hyperlink ref="A96" location="'zti - ZDRAVOTNĚ TECHNICKÉ...'!C2" display="/"/>
    <hyperlink ref="A97" location="'ut - Ústřední vytápění'!C2" display="/"/>
    <hyperlink ref="A98" location="'el - Elektroinstalace'!C2" display="/"/>
    <hyperlink ref="A99" location="'slp - Elektronické komuni...'!C2" display="/"/>
    <hyperlink ref="A100" location="'vzd - Vzduchotechnika'!C2" display="/"/>
    <hyperlink ref="A101" location="'vr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691"/>
  <sheetViews>
    <sheetView showGridLines="0" tabSelected="1" workbookViewId="0" topLeftCell="A116">
      <selection activeCell="I34" sqref="I34"/>
    </sheetView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56" s="1" customFormat="1" ht="36.95" customHeight="1"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AT2" s="18" t="s">
        <v>83</v>
      </c>
      <c r="AZ2" s="109" t="s">
        <v>103</v>
      </c>
      <c r="BA2" s="109" t="s">
        <v>1</v>
      </c>
      <c r="BB2" s="109" t="s">
        <v>1</v>
      </c>
      <c r="BC2" s="109" t="s">
        <v>104</v>
      </c>
      <c r="BD2" s="109" t="s">
        <v>84</v>
      </c>
    </row>
    <row r="3" spans="2:5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1"/>
      <c r="AT3" s="18" t="s">
        <v>84</v>
      </c>
      <c r="AZ3" s="109" t="s">
        <v>105</v>
      </c>
      <c r="BA3" s="109" t="s">
        <v>1</v>
      </c>
      <c r="BB3" s="109" t="s">
        <v>1</v>
      </c>
      <c r="BC3" s="109" t="s">
        <v>106</v>
      </c>
      <c r="BD3" s="109" t="s">
        <v>84</v>
      </c>
    </row>
    <row r="4" spans="2:56" s="1" customFormat="1" ht="24.95" customHeight="1">
      <c r="B4" s="21"/>
      <c r="D4" s="112" t="s">
        <v>107</v>
      </c>
      <c r="L4" s="21"/>
      <c r="M4" s="113" t="s">
        <v>10</v>
      </c>
      <c r="AT4" s="18" t="s">
        <v>4</v>
      </c>
      <c r="AZ4" s="109" t="s">
        <v>108</v>
      </c>
      <c r="BA4" s="109" t="s">
        <v>1</v>
      </c>
      <c r="BB4" s="109" t="s">
        <v>1</v>
      </c>
      <c r="BC4" s="109" t="s">
        <v>109</v>
      </c>
      <c r="BD4" s="109" t="s">
        <v>84</v>
      </c>
    </row>
    <row r="5" spans="2:56" s="1" customFormat="1" ht="6.95" customHeight="1">
      <c r="B5" s="21"/>
      <c r="L5" s="21"/>
      <c r="AZ5" s="109" t="s">
        <v>110</v>
      </c>
      <c r="BA5" s="109" t="s">
        <v>1</v>
      </c>
      <c r="BB5" s="109" t="s">
        <v>1</v>
      </c>
      <c r="BC5" s="109" t="s">
        <v>111</v>
      </c>
      <c r="BD5" s="109" t="s">
        <v>84</v>
      </c>
    </row>
    <row r="6" spans="2:56" s="1" customFormat="1" ht="12" customHeight="1">
      <c r="B6" s="21"/>
      <c r="D6" s="114" t="s">
        <v>16</v>
      </c>
      <c r="L6" s="21"/>
      <c r="AZ6" s="109" t="s">
        <v>112</v>
      </c>
      <c r="BA6" s="109" t="s">
        <v>1</v>
      </c>
      <c r="BB6" s="109" t="s">
        <v>1</v>
      </c>
      <c r="BC6" s="109" t="s">
        <v>113</v>
      </c>
      <c r="BD6" s="109" t="s">
        <v>84</v>
      </c>
    </row>
    <row r="7" spans="2:56" s="1" customFormat="1" ht="14.45" customHeight="1">
      <c r="B7" s="21"/>
      <c r="E7" s="325" t="str">
        <f>'Rekapitulace stavby'!K6</f>
        <v>Vybudování pokojů záchranářů</v>
      </c>
      <c r="F7" s="326"/>
      <c r="G7" s="326"/>
      <c r="H7" s="326"/>
      <c r="L7" s="21"/>
      <c r="AZ7" s="109" t="s">
        <v>114</v>
      </c>
      <c r="BA7" s="109" t="s">
        <v>1</v>
      </c>
      <c r="BB7" s="109" t="s">
        <v>1</v>
      </c>
      <c r="BC7" s="109" t="s">
        <v>115</v>
      </c>
      <c r="BD7" s="109" t="s">
        <v>84</v>
      </c>
    </row>
    <row r="8" spans="1:56" s="2" customFormat="1" ht="12" customHeight="1">
      <c r="A8" s="35"/>
      <c r="B8" s="40"/>
      <c r="C8" s="35"/>
      <c r="D8" s="114" t="s">
        <v>116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Z8" s="109" t="s">
        <v>117</v>
      </c>
      <c r="BA8" s="109" t="s">
        <v>1</v>
      </c>
      <c r="BB8" s="109" t="s">
        <v>1</v>
      </c>
      <c r="BC8" s="109" t="s">
        <v>118</v>
      </c>
      <c r="BD8" s="109" t="s">
        <v>84</v>
      </c>
    </row>
    <row r="9" spans="1:56" s="2" customFormat="1" ht="15.6" customHeight="1">
      <c r="A9" s="35"/>
      <c r="B9" s="40"/>
      <c r="C9" s="35"/>
      <c r="D9" s="35"/>
      <c r="E9" s="327" t="s">
        <v>119</v>
      </c>
      <c r="F9" s="328"/>
      <c r="G9" s="328"/>
      <c r="H9" s="328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Z9" s="109" t="s">
        <v>120</v>
      </c>
      <c r="BA9" s="109" t="s">
        <v>1</v>
      </c>
      <c r="BB9" s="109" t="s">
        <v>1</v>
      </c>
      <c r="BC9" s="109" t="s">
        <v>121</v>
      </c>
      <c r="BD9" s="109" t="s">
        <v>84</v>
      </c>
    </row>
    <row r="10" spans="1:56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Z10" s="109" t="s">
        <v>122</v>
      </c>
      <c r="BA10" s="109" t="s">
        <v>1</v>
      </c>
      <c r="BB10" s="109" t="s">
        <v>1</v>
      </c>
      <c r="BC10" s="109" t="s">
        <v>123</v>
      </c>
      <c r="BD10" s="109" t="s">
        <v>84</v>
      </c>
    </row>
    <row r="11" spans="1:56" s="2" customFormat="1" ht="12" customHeight="1">
      <c r="A11" s="35"/>
      <c r="B11" s="40"/>
      <c r="C11" s="35"/>
      <c r="D11" s="114" t="s">
        <v>18</v>
      </c>
      <c r="E11" s="35"/>
      <c r="F11" s="115" t="s">
        <v>1</v>
      </c>
      <c r="G11" s="35"/>
      <c r="H11" s="35"/>
      <c r="I11" s="114" t="s">
        <v>19</v>
      </c>
      <c r="J11" s="115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Z11" s="109" t="s">
        <v>124</v>
      </c>
      <c r="BA11" s="109" t="s">
        <v>1</v>
      </c>
      <c r="BB11" s="109" t="s">
        <v>1</v>
      </c>
      <c r="BC11" s="109" t="s">
        <v>125</v>
      </c>
      <c r="BD11" s="109" t="s">
        <v>84</v>
      </c>
    </row>
    <row r="12" spans="1:56" s="2" customFormat="1" ht="12" customHeight="1">
      <c r="A12" s="35"/>
      <c r="B12" s="40"/>
      <c r="C12" s="35"/>
      <c r="D12" s="114" t="s">
        <v>20</v>
      </c>
      <c r="E12" s="35"/>
      <c r="F12" s="115" t="s">
        <v>21</v>
      </c>
      <c r="G12" s="35"/>
      <c r="H12" s="35"/>
      <c r="I12" s="114" t="s">
        <v>22</v>
      </c>
      <c r="J12" s="116" t="str">
        <f>'Rekapitulace stavby'!AN8</f>
        <v>Vyplň údaj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Z12" s="109" t="s">
        <v>126</v>
      </c>
      <c r="BA12" s="109" t="s">
        <v>1</v>
      </c>
      <c r="BB12" s="109" t="s">
        <v>1</v>
      </c>
      <c r="BC12" s="109" t="s">
        <v>127</v>
      </c>
      <c r="BD12" s="109" t="s">
        <v>84</v>
      </c>
    </row>
    <row r="13" spans="1:5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Z13" s="109" t="s">
        <v>128</v>
      </c>
      <c r="BA13" s="109" t="s">
        <v>1</v>
      </c>
      <c r="BB13" s="109" t="s">
        <v>1</v>
      </c>
      <c r="BC13" s="109" t="s">
        <v>129</v>
      </c>
      <c r="BD13" s="109" t="s">
        <v>84</v>
      </c>
    </row>
    <row r="14" spans="1:56" s="2" customFormat="1" ht="12" customHeight="1">
      <c r="A14" s="35"/>
      <c r="B14" s="40"/>
      <c r="C14" s="35"/>
      <c r="D14" s="114" t="s">
        <v>23</v>
      </c>
      <c r="E14" s="35"/>
      <c r="F14" s="35"/>
      <c r="G14" s="35"/>
      <c r="H14" s="35"/>
      <c r="I14" s="114" t="s">
        <v>24</v>
      </c>
      <c r="J14" s="115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Z14" s="109" t="s">
        <v>130</v>
      </c>
      <c r="BA14" s="109" t="s">
        <v>1</v>
      </c>
      <c r="BB14" s="109" t="s">
        <v>1</v>
      </c>
      <c r="BC14" s="109" t="s">
        <v>131</v>
      </c>
      <c r="BD14" s="109" t="s">
        <v>84</v>
      </c>
    </row>
    <row r="15" spans="1:56" s="2" customFormat="1" ht="18" customHeight="1">
      <c r="A15" s="35"/>
      <c r="B15" s="40"/>
      <c r="C15" s="35"/>
      <c r="D15" s="35"/>
      <c r="E15" s="115" t="str">
        <f>IF('Rekapitulace stavby'!E11="","",'Rekapitulace stavby'!E11)</f>
        <v xml:space="preserve"> </v>
      </c>
      <c r="F15" s="35"/>
      <c r="G15" s="35"/>
      <c r="H15" s="35"/>
      <c r="I15" s="114" t="s">
        <v>26</v>
      </c>
      <c r="J15" s="115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Z15" s="109" t="s">
        <v>132</v>
      </c>
      <c r="BA15" s="109" t="s">
        <v>1</v>
      </c>
      <c r="BB15" s="109" t="s">
        <v>1</v>
      </c>
      <c r="BC15" s="109" t="s">
        <v>118</v>
      </c>
      <c r="BD15" s="109" t="s">
        <v>84</v>
      </c>
    </row>
    <row r="16" spans="1:5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Z16" s="109" t="s">
        <v>133</v>
      </c>
      <c r="BA16" s="109" t="s">
        <v>1</v>
      </c>
      <c r="BB16" s="109" t="s">
        <v>1</v>
      </c>
      <c r="BC16" s="109" t="s">
        <v>134</v>
      </c>
      <c r="BD16" s="109" t="s">
        <v>84</v>
      </c>
    </row>
    <row r="17" spans="1:56" s="2" customFormat="1" ht="12" customHeight="1">
      <c r="A17" s="35"/>
      <c r="B17" s="40"/>
      <c r="C17" s="35"/>
      <c r="D17" s="114" t="s">
        <v>27</v>
      </c>
      <c r="E17" s="35"/>
      <c r="F17" s="35"/>
      <c r="G17" s="35"/>
      <c r="H17" s="35"/>
      <c r="I17" s="114" t="s">
        <v>24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Z17" s="109" t="s">
        <v>135</v>
      </c>
      <c r="BA17" s="109" t="s">
        <v>1</v>
      </c>
      <c r="BB17" s="109" t="s">
        <v>1</v>
      </c>
      <c r="BC17" s="109" t="s">
        <v>136</v>
      </c>
      <c r="BD17" s="109" t="s">
        <v>84</v>
      </c>
    </row>
    <row r="18" spans="1:31" s="2" customFormat="1" ht="18" customHeight="1">
      <c r="A18" s="35"/>
      <c r="B18" s="40"/>
      <c r="C18" s="35"/>
      <c r="D18" s="35"/>
      <c r="E18" s="329" t="str">
        <f>'Rekapitulace stavby'!E14</f>
        <v>Vyplň údaj</v>
      </c>
      <c r="F18" s="330"/>
      <c r="G18" s="330"/>
      <c r="H18" s="330"/>
      <c r="I18" s="114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4" t="s">
        <v>29</v>
      </c>
      <c r="E20" s="35"/>
      <c r="F20" s="35"/>
      <c r="G20" s="35"/>
      <c r="H20" s="35"/>
      <c r="I20" s="114" t="s">
        <v>24</v>
      </c>
      <c r="J20" s="115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5" t="str">
        <f>IF('Rekapitulace stavby'!E17="","",'Rekapitulace stavby'!E17)</f>
        <v xml:space="preserve"> </v>
      </c>
      <c r="F21" s="35"/>
      <c r="G21" s="35"/>
      <c r="H21" s="35"/>
      <c r="I21" s="114" t="s">
        <v>26</v>
      </c>
      <c r="J21" s="115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4" t="s">
        <v>31</v>
      </c>
      <c r="E23" s="35"/>
      <c r="F23" s="35"/>
      <c r="G23" s="35"/>
      <c r="H23" s="35"/>
      <c r="I23" s="114" t="s">
        <v>24</v>
      </c>
      <c r="J23" s="115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5" t="str">
        <f>IF('Rekapitulace stavby'!E20="","",'Rekapitulace stavby'!E20)</f>
        <v xml:space="preserve"> </v>
      </c>
      <c r="F24" s="35"/>
      <c r="G24" s="35"/>
      <c r="H24" s="35"/>
      <c r="I24" s="114" t="s">
        <v>26</v>
      </c>
      <c r="J24" s="115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4" t="s">
        <v>32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4.45" customHeight="1">
      <c r="A27" s="117"/>
      <c r="B27" s="118"/>
      <c r="C27" s="117"/>
      <c r="D27" s="117"/>
      <c r="E27" s="331" t="s">
        <v>1</v>
      </c>
      <c r="F27" s="331"/>
      <c r="G27" s="331"/>
      <c r="H27" s="331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0"/>
      <c r="E29" s="120"/>
      <c r="F29" s="120"/>
      <c r="G29" s="120"/>
      <c r="H29" s="120"/>
      <c r="I29" s="120"/>
      <c r="J29" s="120"/>
      <c r="K29" s="120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1" t="s">
        <v>34</v>
      </c>
      <c r="E30" s="35"/>
      <c r="F30" s="35"/>
      <c r="G30" s="35"/>
      <c r="H30" s="35"/>
      <c r="I30" s="35"/>
      <c r="J30" s="122">
        <f>ROUND(J134,2)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0"/>
      <c r="E31" s="120"/>
      <c r="F31" s="120"/>
      <c r="G31" s="120"/>
      <c r="H31" s="120"/>
      <c r="I31" s="120"/>
      <c r="J31" s="120"/>
      <c r="K31" s="120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3" t="s">
        <v>36</v>
      </c>
      <c r="G32" s="35"/>
      <c r="H32" s="35"/>
      <c r="I32" s="123" t="s">
        <v>35</v>
      </c>
      <c r="J32" s="123" t="s">
        <v>37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4" t="s">
        <v>38</v>
      </c>
      <c r="E33" s="114" t="s">
        <v>39</v>
      </c>
      <c r="F33" s="125">
        <f>ROUND((SUM(BE134:BE690)),2)</f>
        <v>0</v>
      </c>
      <c r="G33" s="35"/>
      <c r="H33" s="35"/>
      <c r="I33" s="126">
        <v>0.21</v>
      </c>
      <c r="J33" s="125">
        <f>ROUND(((SUM(BE134:BE690))*I33),2)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4" t="s">
        <v>40</v>
      </c>
      <c r="F34" s="125">
        <f>ROUND((SUM(BF134:BF690)),2)</f>
        <v>0</v>
      </c>
      <c r="G34" s="35"/>
      <c r="H34" s="35"/>
      <c r="I34" s="126">
        <v>0.12</v>
      </c>
      <c r="J34" s="125">
        <f>ROUND(((SUM(BF134:BF690))*I34),2)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4" t="s">
        <v>41</v>
      </c>
      <c r="F35" s="125">
        <f>ROUND((SUM(BG134:BG690)),2)</f>
        <v>0</v>
      </c>
      <c r="G35" s="35"/>
      <c r="H35" s="35"/>
      <c r="I35" s="126">
        <v>0.21</v>
      </c>
      <c r="J35" s="125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4" t="s">
        <v>42</v>
      </c>
      <c r="F36" s="125">
        <f>ROUND((SUM(BH134:BH690)),2)</f>
        <v>0</v>
      </c>
      <c r="G36" s="35"/>
      <c r="H36" s="35"/>
      <c r="I36" s="126">
        <v>0.12</v>
      </c>
      <c r="J36" s="125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4" t="s">
        <v>43</v>
      </c>
      <c r="F37" s="125">
        <f>ROUND((SUM(BI134:BI690)),2)</f>
        <v>0</v>
      </c>
      <c r="G37" s="35"/>
      <c r="H37" s="35"/>
      <c r="I37" s="126">
        <v>0</v>
      </c>
      <c r="J37" s="125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7"/>
      <c r="D39" s="128" t="s">
        <v>44</v>
      </c>
      <c r="E39" s="129"/>
      <c r="F39" s="129"/>
      <c r="G39" s="130" t="s">
        <v>45</v>
      </c>
      <c r="H39" s="131" t="s">
        <v>46</v>
      </c>
      <c r="I39" s="129"/>
      <c r="J39" s="132">
        <f>SUM(J30:J37)</f>
        <v>0</v>
      </c>
      <c r="K39" s="133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4" t="s">
        <v>47</v>
      </c>
      <c r="E50" s="135"/>
      <c r="F50" s="135"/>
      <c r="G50" s="134" t="s">
        <v>48</v>
      </c>
      <c r="H50" s="135"/>
      <c r="I50" s="135"/>
      <c r="J50" s="135"/>
      <c r="K50" s="135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6" t="s">
        <v>49</v>
      </c>
      <c r="E61" s="137"/>
      <c r="F61" s="138" t="s">
        <v>50</v>
      </c>
      <c r="G61" s="136" t="s">
        <v>49</v>
      </c>
      <c r="H61" s="137"/>
      <c r="I61" s="137"/>
      <c r="J61" s="139" t="s">
        <v>50</v>
      </c>
      <c r="K61" s="137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4" t="s">
        <v>51</v>
      </c>
      <c r="E65" s="140"/>
      <c r="F65" s="140"/>
      <c r="G65" s="134" t="s">
        <v>52</v>
      </c>
      <c r="H65" s="140"/>
      <c r="I65" s="140"/>
      <c r="J65" s="140"/>
      <c r="K65" s="140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6" t="s">
        <v>49</v>
      </c>
      <c r="E76" s="137"/>
      <c r="F76" s="138" t="s">
        <v>50</v>
      </c>
      <c r="G76" s="136" t="s">
        <v>49</v>
      </c>
      <c r="H76" s="137"/>
      <c r="I76" s="137"/>
      <c r="J76" s="139" t="s">
        <v>50</v>
      </c>
      <c r="K76" s="137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1"/>
      <c r="C77" s="142"/>
      <c r="D77" s="142"/>
      <c r="E77" s="142"/>
      <c r="F77" s="142"/>
      <c r="G77" s="142"/>
      <c r="H77" s="142"/>
      <c r="I77" s="142"/>
      <c r="J77" s="142"/>
      <c r="K77" s="14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3"/>
      <c r="C81" s="144"/>
      <c r="D81" s="144"/>
      <c r="E81" s="144"/>
      <c r="F81" s="144"/>
      <c r="G81" s="144"/>
      <c r="H81" s="144"/>
      <c r="I81" s="144"/>
      <c r="J81" s="144"/>
      <c r="K81" s="144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137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4.45" customHeight="1">
      <c r="A85" s="35"/>
      <c r="B85" s="36"/>
      <c r="C85" s="37"/>
      <c r="D85" s="37"/>
      <c r="E85" s="323" t="str">
        <f>E7</f>
        <v>Vybudování pokojů záchranářů</v>
      </c>
      <c r="F85" s="324"/>
      <c r="G85" s="324"/>
      <c r="H85" s="324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116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5.6" customHeight="1">
      <c r="A87" s="35"/>
      <c r="B87" s="36"/>
      <c r="C87" s="37"/>
      <c r="D87" s="37"/>
      <c r="E87" s="311" t="str">
        <f>E9</f>
        <v>stav - Soupis předpokládaných stavebních prací</v>
      </c>
      <c r="F87" s="322"/>
      <c r="G87" s="322"/>
      <c r="H87" s="322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>Hradec Králové, Hradecká 1690/2 - ZZS KHK</v>
      </c>
      <c r="G89" s="37"/>
      <c r="H89" s="37"/>
      <c r="I89" s="30" t="s">
        <v>22</v>
      </c>
      <c r="J89" s="67" t="str">
        <f>IF(J12="","",J12)</f>
        <v>Vyplň údaj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6" customHeight="1">
      <c r="A91" s="35"/>
      <c r="B91" s="36"/>
      <c r="C91" s="30" t="s">
        <v>23</v>
      </c>
      <c r="D91" s="37"/>
      <c r="E91" s="37"/>
      <c r="F91" s="28" t="str">
        <f>E15</f>
        <v xml:space="preserve"> </v>
      </c>
      <c r="G91" s="37"/>
      <c r="H91" s="37"/>
      <c r="I91" s="30" t="s">
        <v>29</v>
      </c>
      <c r="J91" s="33" t="str">
        <f>E21</f>
        <v xml:space="preserve"> 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6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31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5" t="s">
        <v>138</v>
      </c>
      <c r="D94" s="146"/>
      <c r="E94" s="146"/>
      <c r="F94" s="146"/>
      <c r="G94" s="146"/>
      <c r="H94" s="146"/>
      <c r="I94" s="146"/>
      <c r="J94" s="147" t="s">
        <v>139</v>
      </c>
      <c r="K94" s="146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8" t="s">
        <v>140</v>
      </c>
      <c r="D96" s="37"/>
      <c r="E96" s="37"/>
      <c r="F96" s="37"/>
      <c r="G96" s="37"/>
      <c r="H96" s="37"/>
      <c r="I96" s="37"/>
      <c r="J96" s="85">
        <f>J134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141</v>
      </c>
    </row>
    <row r="97" spans="2:12" s="9" customFormat="1" ht="24.95" customHeight="1">
      <c r="B97" s="149"/>
      <c r="C97" s="150"/>
      <c r="D97" s="151" t="s">
        <v>142</v>
      </c>
      <c r="E97" s="152"/>
      <c r="F97" s="152"/>
      <c r="G97" s="152"/>
      <c r="H97" s="152"/>
      <c r="I97" s="152"/>
      <c r="J97" s="153">
        <f>J135</f>
        <v>0</v>
      </c>
      <c r="K97" s="150"/>
      <c r="L97" s="154"/>
    </row>
    <row r="98" spans="2:12" s="10" customFormat="1" ht="19.9" customHeight="1">
      <c r="B98" s="155"/>
      <c r="C98" s="156"/>
      <c r="D98" s="157" t="s">
        <v>143</v>
      </c>
      <c r="E98" s="158"/>
      <c r="F98" s="158"/>
      <c r="G98" s="158"/>
      <c r="H98" s="158"/>
      <c r="I98" s="158"/>
      <c r="J98" s="159">
        <f>J136</f>
        <v>0</v>
      </c>
      <c r="K98" s="156"/>
      <c r="L98" s="160"/>
    </row>
    <row r="99" spans="2:12" s="10" customFormat="1" ht="19.9" customHeight="1">
      <c r="B99" s="155"/>
      <c r="C99" s="156"/>
      <c r="D99" s="157" t="s">
        <v>144</v>
      </c>
      <c r="E99" s="158"/>
      <c r="F99" s="158"/>
      <c r="G99" s="158"/>
      <c r="H99" s="158"/>
      <c r="I99" s="158"/>
      <c r="J99" s="159">
        <f>J172</f>
        <v>0</v>
      </c>
      <c r="K99" s="156"/>
      <c r="L99" s="160"/>
    </row>
    <row r="100" spans="2:12" s="10" customFormat="1" ht="19.9" customHeight="1">
      <c r="B100" s="155"/>
      <c r="C100" s="156"/>
      <c r="D100" s="157" t="s">
        <v>145</v>
      </c>
      <c r="E100" s="158"/>
      <c r="F100" s="158"/>
      <c r="G100" s="158"/>
      <c r="H100" s="158"/>
      <c r="I100" s="158"/>
      <c r="J100" s="159">
        <f>J260</f>
        <v>0</v>
      </c>
      <c r="K100" s="156"/>
      <c r="L100" s="160"/>
    </row>
    <row r="101" spans="2:12" s="10" customFormat="1" ht="19.9" customHeight="1">
      <c r="B101" s="155"/>
      <c r="C101" s="156"/>
      <c r="D101" s="157" t="s">
        <v>146</v>
      </c>
      <c r="E101" s="158"/>
      <c r="F101" s="158"/>
      <c r="G101" s="158"/>
      <c r="H101" s="158"/>
      <c r="I101" s="158"/>
      <c r="J101" s="159">
        <f>J345</f>
        <v>0</v>
      </c>
      <c r="K101" s="156"/>
      <c r="L101" s="160"/>
    </row>
    <row r="102" spans="2:12" s="10" customFormat="1" ht="19.9" customHeight="1">
      <c r="B102" s="155"/>
      <c r="C102" s="156"/>
      <c r="D102" s="157" t="s">
        <v>147</v>
      </c>
      <c r="E102" s="158"/>
      <c r="F102" s="158"/>
      <c r="G102" s="158"/>
      <c r="H102" s="158"/>
      <c r="I102" s="158"/>
      <c r="J102" s="159">
        <f>J359</f>
        <v>0</v>
      </c>
      <c r="K102" s="156"/>
      <c r="L102" s="160"/>
    </row>
    <row r="103" spans="2:12" s="9" customFormat="1" ht="24.95" customHeight="1">
      <c r="B103" s="149"/>
      <c r="C103" s="150"/>
      <c r="D103" s="151" t="s">
        <v>148</v>
      </c>
      <c r="E103" s="152"/>
      <c r="F103" s="152"/>
      <c r="G103" s="152"/>
      <c r="H103" s="152"/>
      <c r="I103" s="152"/>
      <c r="J103" s="153">
        <f>J363</f>
        <v>0</v>
      </c>
      <c r="K103" s="150"/>
      <c r="L103" s="154"/>
    </row>
    <row r="104" spans="2:12" s="10" customFormat="1" ht="19.9" customHeight="1">
      <c r="B104" s="155"/>
      <c r="C104" s="156"/>
      <c r="D104" s="157" t="s">
        <v>149</v>
      </c>
      <c r="E104" s="158"/>
      <c r="F104" s="158"/>
      <c r="G104" s="158"/>
      <c r="H104" s="158"/>
      <c r="I104" s="158"/>
      <c r="J104" s="159">
        <f>J364</f>
        <v>0</v>
      </c>
      <c r="K104" s="156"/>
      <c r="L104" s="160"/>
    </row>
    <row r="105" spans="2:12" s="10" customFormat="1" ht="19.9" customHeight="1">
      <c r="B105" s="155"/>
      <c r="C105" s="156"/>
      <c r="D105" s="157" t="s">
        <v>150</v>
      </c>
      <c r="E105" s="158"/>
      <c r="F105" s="158"/>
      <c r="G105" s="158"/>
      <c r="H105" s="158"/>
      <c r="I105" s="158"/>
      <c r="J105" s="159">
        <f>J374</f>
        <v>0</v>
      </c>
      <c r="K105" s="156"/>
      <c r="L105" s="160"/>
    </row>
    <row r="106" spans="2:12" s="10" customFormat="1" ht="19.9" customHeight="1">
      <c r="B106" s="155"/>
      <c r="C106" s="156"/>
      <c r="D106" s="157" t="s">
        <v>151</v>
      </c>
      <c r="E106" s="158"/>
      <c r="F106" s="158"/>
      <c r="G106" s="158"/>
      <c r="H106" s="158"/>
      <c r="I106" s="158"/>
      <c r="J106" s="159">
        <f>J391</f>
        <v>0</v>
      </c>
      <c r="K106" s="156"/>
      <c r="L106" s="160"/>
    </row>
    <row r="107" spans="2:12" s="10" customFormat="1" ht="19.9" customHeight="1">
      <c r="B107" s="155"/>
      <c r="C107" s="156"/>
      <c r="D107" s="157" t="s">
        <v>152</v>
      </c>
      <c r="E107" s="158"/>
      <c r="F107" s="158"/>
      <c r="G107" s="158"/>
      <c r="H107" s="158"/>
      <c r="I107" s="158"/>
      <c r="J107" s="159">
        <f>J408</f>
        <v>0</v>
      </c>
      <c r="K107" s="156"/>
      <c r="L107" s="160"/>
    </row>
    <row r="108" spans="2:12" s="10" customFormat="1" ht="19.9" customHeight="1">
      <c r="B108" s="155"/>
      <c r="C108" s="156"/>
      <c r="D108" s="157" t="s">
        <v>153</v>
      </c>
      <c r="E108" s="158"/>
      <c r="F108" s="158"/>
      <c r="G108" s="158"/>
      <c r="H108" s="158"/>
      <c r="I108" s="158"/>
      <c r="J108" s="159">
        <f>J467</f>
        <v>0</v>
      </c>
      <c r="K108" s="156"/>
      <c r="L108" s="160"/>
    </row>
    <row r="109" spans="2:12" s="10" customFormat="1" ht="19.9" customHeight="1">
      <c r="B109" s="155"/>
      <c r="C109" s="156"/>
      <c r="D109" s="157" t="s">
        <v>154</v>
      </c>
      <c r="E109" s="158"/>
      <c r="F109" s="158"/>
      <c r="G109" s="158"/>
      <c r="H109" s="158"/>
      <c r="I109" s="158"/>
      <c r="J109" s="159">
        <f>J479</f>
        <v>0</v>
      </c>
      <c r="K109" s="156"/>
      <c r="L109" s="160"/>
    </row>
    <row r="110" spans="2:12" s="10" customFormat="1" ht="19.9" customHeight="1">
      <c r="B110" s="155"/>
      <c r="C110" s="156"/>
      <c r="D110" s="157" t="s">
        <v>155</v>
      </c>
      <c r="E110" s="158"/>
      <c r="F110" s="158"/>
      <c r="G110" s="158"/>
      <c r="H110" s="158"/>
      <c r="I110" s="158"/>
      <c r="J110" s="159">
        <f>J560</f>
        <v>0</v>
      </c>
      <c r="K110" s="156"/>
      <c r="L110" s="160"/>
    </row>
    <row r="111" spans="2:12" s="10" customFormat="1" ht="19.9" customHeight="1">
      <c r="B111" s="155"/>
      <c r="C111" s="156"/>
      <c r="D111" s="157" t="s">
        <v>156</v>
      </c>
      <c r="E111" s="158"/>
      <c r="F111" s="158"/>
      <c r="G111" s="158"/>
      <c r="H111" s="158"/>
      <c r="I111" s="158"/>
      <c r="J111" s="159">
        <f>J587</f>
        <v>0</v>
      </c>
      <c r="K111" s="156"/>
      <c r="L111" s="160"/>
    </row>
    <row r="112" spans="2:12" s="10" customFormat="1" ht="19.9" customHeight="1">
      <c r="B112" s="155"/>
      <c r="C112" s="156"/>
      <c r="D112" s="157" t="s">
        <v>157</v>
      </c>
      <c r="E112" s="158"/>
      <c r="F112" s="158"/>
      <c r="G112" s="158"/>
      <c r="H112" s="158"/>
      <c r="I112" s="158"/>
      <c r="J112" s="159">
        <f>J628</f>
        <v>0</v>
      </c>
      <c r="K112" s="156"/>
      <c r="L112" s="160"/>
    </row>
    <row r="113" spans="2:12" s="10" customFormat="1" ht="19.9" customHeight="1">
      <c r="B113" s="155"/>
      <c r="C113" s="156"/>
      <c r="D113" s="157" t="s">
        <v>158</v>
      </c>
      <c r="E113" s="158"/>
      <c r="F113" s="158"/>
      <c r="G113" s="158"/>
      <c r="H113" s="158"/>
      <c r="I113" s="158"/>
      <c r="J113" s="159">
        <f>J652</f>
        <v>0</v>
      </c>
      <c r="K113" s="156"/>
      <c r="L113" s="160"/>
    </row>
    <row r="114" spans="2:12" s="10" customFormat="1" ht="19.9" customHeight="1">
      <c r="B114" s="155"/>
      <c r="C114" s="156"/>
      <c r="D114" s="157" t="s">
        <v>159</v>
      </c>
      <c r="E114" s="158"/>
      <c r="F114" s="158"/>
      <c r="G114" s="158"/>
      <c r="H114" s="158"/>
      <c r="I114" s="158"/>
      <c r="J114" s="159">
        <f>J681</f>
        <v>0</v>
      </c>
      <c r="K114" s="156"/>
      <c r="L114" s="160"/>
    </row>
    <row r="115" spans="1:31" s="2" customFormat="1" ht="21.7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55"/>
      <c r="C116" s="56"/>
      <c r="D116" s="56"/>
      <c r="E116" s="56"/>
      <c r="F116" s="56"/>
      <c r="G116" s="56"/>
      <c r="H116" s="56"/>
      <c r="I116" s="56"/>
      <c r="J116" s="56"/>
      <c r="K116" s="56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20" spans="1:31" s="2" customFormat="1" ht="6.95" customHeight="1">
      <c r="A120" s="35"/>
      <c r="B120" s="57"/>
      <c r="C120" s="58"/>
      <c r="D120" s="58"/>
      <c r="E120" s="58"/>
      <c r="F120" s="58"/>
      <c r="G120" s="58"/>
      <c r="H120" s="58"/>
      <c r="I120" s="58"/>
      <c r="J120" s="58"/>
      <c r="K120" s="58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24.95" customHeight="1">
      <c r="A121" s="35"/>
      <c r="B121" s="36"/>
      <c r="C121" s="24" t="s">
        <v>160</v>
      </c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2" customHeight="1">
      <c r="A123" s="35"/>
      <c r="B123" s="36"/>
      <c r="C123" s="30" t="s">
        <v>16</v>
      </c>
      <c r="D123" s="37"/>
      <c r="E123" s="37"/>
      <c r="F123" s="37"/>
      <c r="G123" s="37"/>
      <c r="H123" s="3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4.45" customHeight="1">
      <c r="A124" s="35"/>
      <c r="B124" s="36"/>
      <c r="C124" s="37"/>
      <c r="D124" s="37"/>
      <c r="E124" s="323" t="str">
        <f>E7</f>
        <v>Vybudování pokojů záchranářů</v>
      </c>
      <c r="F124" s="324"/>
      <c r="G124" s="324"/>
      <c r="H124" s="324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2" customHeight="1">
      <c r="A125" s="35"/>
      <c r="B125" s="36"/>
      <c r="C125" s="30" t="s">
        <v>116</v>
      </c>
      <c r="D125" s="37"/>
      <c r="E125" s="37"/>
      <c r="F125" s="37"/>
      <c r="G125" s="37"/>
      <c r="H125" s="37"/>
      <c r="I125" s="37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5.6" customHeight="1">
      <c r="A126" s="35"/>
      <c r="B126" s="36"/>
      <c r="C126" s="37"/>
      <c r="D126" s="37"/>
      <c r="E126" s="311" t="str">
        <f>E9</f>
        <v>stav - Soupis předpokládaných stavebních prací</v>
      </c>
      <c r="F126" s="322"/>
      <c r="G126" s="322"/>
      <c r="H126" s="322"/>
      <c r="I126" s="37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6.95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2" customHeight="1">
      <c r="A128" s="35"/>
      <c r="B128" s="36"/>
      <c r="C128" s="30" t="s">
        <v>20</v>
      </c>
      <c r="D128" s="37"/>
      <c r="E128" s="37"/>
      <c r="F128" s="28" t="str">
        <f>F12</f>
        <v>Hradec Králové, Hradecká 1690/2 - ZZS KHK</v>
      </c>
      <c r="G128" s="37"/>
      <c r="H128" s="37"/>
      <c r="I128" s="30" t="s">
        <v>22</v>
      </c>
      <c r="J128" s="67" t="str">
        <f>IF(J12="","",J12)</f>
        <v>Vyplň údaj</v>
      </c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6.95" customHeight="1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15.6" customHeight="1">
      <c r="A130" s="35"/>
      <c r="B130" s="36"/>
      <c r="C130" s="30" t="s">
        <v>23</v>
      </c>
      <c r="D130" s="37"/>
      <c r="E130" s="37"/>
      <c r="F130" s="28" t="str">
        <f>E15</f>
        <v xml:space="preserve"> </v>
      </c>
      <c r="G130" s="37"/>
      <c r="H130" s="37"/>
      <c r="I130" s="30" t="s">
        <v>29</v>
      </c>
      <c r="J130" s="33" t="str">
        <f>E21</f>
        <v xml:space="preserve"> </v>
      </c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2" customFormat="1" ht="15.6" customHeight="1">
      <c r="A131" s="35"/>
      <c r="B131" s="36"/>
      <c r="C131" s="30" t="s">
        <v>27</v>
      </c>
      <c r="D131" s="37"/>
      <c r="E131" s="37"/>
      <c r="F131" s="28" t="str">
        <f>IF(E18="","",E18)</f>
        <v>Vyplň údaj</v>
      </c>
      <c r="G131" s="37"/>
      <c r="H131" s="37"/>
      <c r="I131" s="30" t="s">
        <v>31</v>
      </c>
      <c r="J131" s="33" t="str">
        <f>E24</f>
        <v xml:space="preserve"> </v>
      </c>
      <c r="K131" s="37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2" customFormat="1" ht="10.35" customHeight="1">
      <c r="A132" s="35"/>
      <c r="B132" s="36"/>
      <c r="C132" s="37"/>
      <c r="D132" s="37"/>
      <c r="E132" s="37"/>
      <c r="F132" s="37"/>
      <c r="G132" s="37"/>
      <c r="H132" s="37"/>
      <c r="I132" s="37"/>
      <c r="J132" s="37"/>
      <c r="K132" s="37"/>
      <c r="L132" s="52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31" s="11" customFormat="1" ht="29.25" customHeight="1">
      <c r="A133" s="161"/>
      <c r="B133" s="162"/>
      <c r="C133" s="163" t="s">
        <v>161</v>
      </c>
      <c r="D133" s="164" t="s">
        <v>59</v>
      </c>
      <c r="E133" s="164" t="s">
        <v>55</v>
      </c>
      <c r="F133" s="164" t="s">
        <v>56</v>
      </c>
      <c r="G133" s="164" t="s">
        <v>162</v>
      </c>
      <c r="H133" s="164" t="s">
        <v>163</v>
      </c>
      <c r="I133" s="164" t="s">
        <v>164</v>
      </c>
      <c r="J133" s="164" t="s">
        <v>139</v>
      </c>
      <c r="K133" s="165" t="s">
        <v>165</v>
      </c>
      <c r="L133" s="166"/>
      <c r="M133" s="76" t="s">
        <v>1</v>
      </c>
      <c r="N133" s="77" t="s">
        <v>38</v>
      </c>
      <c r="O133" s="77" t="s">
        <v>166</v>
      </c>
      <c r="P133" s="77" t="s">
        <v>167</v>
      </c>
      <c r="Q133" s="77" t="s">
        <v>168</v>
      </c>
      <c r="R133" s="77" t="s">
        <v>169</v>
      </c>
      <c r="S133" s="77" t="s">
        <v>170</v>
      </c>
      <c r="T133" s="78" t="s">
        <v>171</v>
      </c>
      <c r="U133" s="161"/>
      <c r="V133" s="161"/>
      <c r="W133" s="161"/>
      <c r="X133" s="161"/>
      <c r="Y133" s="161"/>
      <c r="Z133" s="161"/>
      <c r="AA133" s="161"/>
      <c r="AB133" s="161"/>
      <c r="AC133" s="161"/>
      <c r="AD133" s="161"/>
      <c r="AE133" s="161"/>
    </row>
    <row r="134" spans="1:63" s="2" customFormat="1" ht="22.9" customHeight="1">
      <c r="A134" s="35"/>
      <c r="B134" s="36"/>
      <c r="C134" s="83" t="s">
        <v>172</v>
      </c>
      <c r="D134" s="37"/>
      <c r="E134" s="37"/>
      <c r="F134" s="37"/>
      <c r="G134" s="37"/>
      <c r="H134" s="37"/>
      <c r="I134" s="37"/>
      <c r="J134" s="167">
        <f>BK134</f>
        <v>0</v>
      </c>
      <c r="K134" s="37"/>
      <c r="L134" s="40"/>
      <c r="M134" s="79"/>
      <c r="N134" s="168"/>
      <c r="O134" s="80"/>
      <c r="P134" s="169">
        <f>P135+P363</f>
        <v>0</v>
      </c>
      <c r="Q134" s="80"/>
      <c r="R134" s="169">
        <f>R135+R363</f>
        <v>19.27114352</v>
      </c>
      <c r="S134" s="80"/>
      <c r="T134" s="170">
        <f>T135+T363</f>
        <v>16.9839773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73</v>
      </c>
      <c r="AU134" s="18" t="s">
        <v>141</v>
      </c>
      <c r="BK134" s="171">
        <f>BK135+BK363</f>
        <v>0</v>
      </c>
    </row>
    <row r="135" spans="2:63" s="12" customFormat="1" ht="25.9" customHeight="1">
      <c r="B135" s="172"/>
      <c r="C135" s="173"/>
      <c r="D135" s="174" t="s">
        <v>73</v>
      </c>
      <c r="E135" s="175" t="s">
        <v>173</v>
      </c>
      <c r="F135" s="175" t="s">
        <v>174</v>
      </c>
      <c r="G135" s="173"/>
      <c r="H135" s="173"/>
      <c r="I135" s="176"/>
      <c r="J135" s="177">
        <f>BK135</f>
        <v>0</v>
      </c>
      <c r="K135" s="173"/>
      <c r="L135" s="178"/>
      <c r="M135" s="179"/>
      <c r="N135" s="180"/>
      <c r="O135" s="180"/>
      <c r="P135" s="181">
        <f>P136+P172+P260+P345+P359</f>
        <v>0</v>
      </c>
      <c r="Q135" s="180"/>
      <c r="R135" s="181">
        <f>R136+R172+R260+R345+R359</f>
        <v>14.482482509999999</v>
      </c>
      <c r="S135" s="180"/>
      <c r="T135" s="182">
        <f>T136+T172+T260+T345+T359</f>
        <v>16.539647</v>
      </c>
      <c r="AR135" s="183" t="s">
        <v>82</v>
      </c>
      <c r="AT135" s="184" t="s">
        <v>73</v>
      </c>
      <c r="AU135" s="184" t="s">
        <v>74</v>
      </c>
      <c r="AY135" s="183" t="s">
        <v>175</v>
      </c>
      <c r="BK135" s="185">
        <f>BK136+BK172+BK260+BK345+BK359</f>
        <v>0</v>
      </c>
    </row>
    <row r="136" spans="2:63" s="12" customFormat="1" ht="22.9" customHeight="1">
      <c r="B136" s="172"/>
      <c r="C136" s="173"/>
      <c r="D136" s="174" t="s">
        <v>73</v>
      </c>
      <c r="E136" s="186" t="s">
        <v>176</v>
      </c>
      <c r="F136" s="186" t="s">
        <v>177</v>
      </c>
      <c r="G136" s="173"/>
      <c r="H136" s="173"/>
      <c r="I136" s="176"/>
      <c r="J136" s="187">
        <f>BK136</f>
        <v>0</v>
      </c>
      <c r="K136" s="173"/>
      <c r="L136" s="178"/>
      <c r="M136" s="179"/>
      <c r="N136" s="180"/>
      <c r="O136" s="180"/>
      <c r="P136" s="181">
        <f>SUM(P137:P171)</f>
        <v>0</v>
      </c>
      <c r="Q136" s="180"/>
      <c r="R136" s="181">
        <f>SUM(R137:R171)</f>
        <v>6.4999385599999995</v>
      </c>
      <c r="S136" s="180"/>
      <c r="T136" s="182">
        <f>SUM(T137:T171)</f>
        <v>0</v>
      </c>
      <c r="AR136" s="183" t="s">
        <v>82</v>
      </c>
      <c r="AT136" s="184" t="s">
        <v>73</v>
      </c>
      <c r="AU136" s="184" t="s">
        <v>82</v>
      </c>
      <c r="AY136" s="183" t="s">
        <v>175</v>
      </c>
      <c r="BK136" s="185">
        <f>SUM(BK137:BK171)</f>
        <v>0</v>
      </c>
    </row>
    <row r="137" spans="1:65" s="2" customFormat="1" ht="34.9" customHeight="1">
      <c r="A137" s="35"/>
      <c r="B137" s="36"/>
      <c r="C137" s="188" t="s">
        <v>82</v>
      </c>
      <c r="D137" s="188" t="s">
        <v>178</v>
      </c>
      <c r="E137" s="189" t="s">
        <v>179</v>
      </c>
      <c r="F137" s="190" t="s">
        <v>180</v>
      </c>
      <c r="G137" s="191" t="s">
        <v>181</v>
      </c>
      <c r="H137" s="192">
        <v>3</v>
      </c>
      <c r="I137" s="193"/>
      <c r="J137" s="194">
        <f>ROUND(I137*H137,2)</f>
        <v>0</v>
      </c>
      <c r="K137" s="190" t="s">
        <v>182</v>
      </c>
      <c r="L137" s="40"/>
      <c r="M137" s="195" t="s">
        <v>1</v>
      </c>
      <c r="N137" s="196" t="s">
        <v>39</v>
      </c>
      <c r="O137" s="72"/>
      <c r="P137" s="197">
        <f>O137*H137</f>
        <v>0</v>
      </c>
      <c r="Q137" s="197">
        <v>0.2196</v>
      </c>
      <c r="R137" s="197">
        <f>Q137*H137</f>
        <v>0.6587999999999999</v>
      </c>
      <c r="S137" s="197">
        <v>0</v>
      </c>
      <c r="T137" s="198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9" t="s">
        <v>183</v>
      </c>
      <c r="AT137" s="199" t="s">
        <v>178</v>
      </c>
      <c r="AU137" s="199" t="s">
        <v>84</v>
      </c>
      <c r="AY137" s="18" t="s">
        <v>175</v>
      </c>
      <c r="BE137" s="200">
        <f>IF(N137="základní",J137,0)</f>
        <v>0</v>
      </c>
      <c r="BF137" s="200">
        <f>IF(N137="snížená",J137,0)</f>
        <v>0</v>
      </c>
      <c r="BG137" s="200">
        <f>IF(N137="zákl. přenesená",J137,0)</f>
        <v>0</v>
      </c>
      <c r="BH137" s="200">
        <f>IF(N137="sníž. přenesená",J137,0)</f>
        <v>0</v>
      </c>
      <c r="BI137" s="200">
        <f>IF(N137="nulová",J137,0)</f>
        <v>0</v>
      </c>
      <c r="BJ137" s="18" t="s">
        <v>82</v>
      </c>
      <c r="BK137" s="200">
        <f>ROUND(I137*H137,2)</f>
        <v>0</v>
      </c>
      <c r="BL137" s="18" t="s">
        <v>183</v>
      </c>
      <c r="BM137" s="199" t="s">
        <v>184</v>
      </c>
    </row>
    <row r="138" spans="1:47" s="2" customFormat="1" ht="19.5">
      <c r="A138" s="35"/>
      <c r="B138" s="36"/>
      <c r="C138" s="37"/>
      <c r="D138" s="201" t="s">
        <v>185</v>
      </c>
      <c r="E138" s="37"/>
      <c r="F138" s="202" t="s">
        <v>186</v>
      </c>
      <c r="G138" s="37"/>
      <c r="H138" s="37"/>
      <c r="I138" s="203"/>
      <c r="J138" s="37"/>
      <c r="K138" s="37"/>
      <c r="L138" s="40"/>
      <c r="M138" s="204"/>
      <c r="N138" s="205"/>
      <c r="O138" s="72"/>
      <c r="P138" s="72"/>
      <c r="Q138" s="72"/>
      <c r="R138" s="72"/>
      <c r="S138" s="72"/>
      <c r="T138" s="73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8" t="s">
        <v>185</v>
      </c>
      <c r="AU138" s="18" t="s">
        <v>84</v>
      </c>
    </row>
    <row r="139" spans="1:47" s="2" customFormat="1" ht="12">
      <c r="A139" s="35"/>
      <c r="B139" s="36"/>
      <c r="C139" s="37"/>
      <c r="D139" s="206" t="s">
        <v>187</v>
      </c>
      <c r="E139" s="37"/>
      <c r="F139" s="207" t="s">
        <v>188</v>
      </c>
      <c r="G139" s="37"/>
      <c r="H139" s="37"/>
      <c r="I139" s="203"/>
      <c r="J139" s="37"/>
      <c r="K139" s="37"/>
      <c r="L139" s="40"/>
      <c r="M139" s="204"/>
      <c r="N139" s="205"/>
      <c r="O139" s="72"/>
      <c r="P139" s="72"/>
      <c r="Q139" s="72"/>
      <c r="R139" s="72"/>
      <c r="S139" s="72"/>
      <c r="T139" s="73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8" t="s">
        <v>187</v>
      </c>
      <c r="AU139" s="18" t="s">
        <v>84</v>
      </c>
    </row>
    <row r="140" spans="2:51" s="13" customFormat="1" ht="12">
      <c r="B140" s="208"/>
      <c r="C140" s="209"/>
      <c r="D140" s="201" t="s">
        <v>189</v>
      </c>
      <c r="E140" s="210" t="s">
        <v>1</v>
      </c>
      <c r="F140" s="211" t="s">
        <v>190</v>
      </c>
      <c r="G140" s="209"/>
      <c r="H140" s="212">
        <v>3</v>
      </c>
      <c r="I140" s="213"/>
      <c r="J140" s="209"/>
      <c r="K140" s="209"/>
      <c r="L140" s="214"/>
      <c r="M140" s="215"/>
      <c r="N140" s="216"/>
      <c r="O140" s="216"/>
      <c r="P140" s="216"/>
      <c r="Q140" s="216"/>
      <c r="R140" s="216"/>
      <c r="S140" s="216"/>
      <c r="T140" s="217"/>
      <c r="AT140" s="218" t="s">
        <v>189</v>
      </c>
      <c r="AU140" s="218" t="s">
        <v>84</v>
      </c>
      <c r="AV140" s="13" t="s">
        <v>84</v>
      </c>
      <c r="AW140" s="13" t="s">
        <v>30</v>
      </c>
      <c r="AX140" s="13" t="s">
        <v>82</v>
      </c>
      <c r="AY140" s="218" t="s">
        <v>175</v>
      </c>
    </row>
    <row r="141" spans="1:65" s="2" customFormat="1" ht="22.15" customHeight="1">
      <c r="A141" s="35"/>
      <c r="B141" s="36"/>
      <c r="C141" s="188" t="s">
        <v>84</v>
      </c>
      <c r="D141" s="188" t="s">
        <v>178</v>
      </c>
      <c r="E141" s="189" t="s">
        <v>191</v>
      </c>
      <c r="F141" s="190" t="s">
        <v>192</v>
      </c>
      <c r="G141" s="191" t="s">
        <v>181</v>
      </c>
      <c r="H141" s="192">
        <v>7.1</v>
      </c>
      <c r="I141" s="193"/>
      <c r="J141" s="194">
        <f>ROUND(I141*H141,2)</f>
        <v>0</v>
      </c>
      <c r="K141" s="190" t="s">
        <v>182</v>
      </c>
      <c r="L141" s="40"/>
      <c r="M141" s="195" t="s">
        <v>1</v>
      </c>
      <c r="N141" s="196" t="s">
        <v>39</v>
      </c>
      <c r="O141" s="72"/>
      <c r="P141" s="197">
        <f>O141*H141</f>
        <v>0</v>
      </c>
      <c r="Q141" s="197">
        <v>0.30131</v>
      </c>
      <c r="R141" s="197">
        <f>Q141*H141</f>
        <v>2.139301</v>
      </c>
      <c r="S141" s="197">
        <v>0</v>
      </c>
      <c r="T141" s="198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9" t="s">
        <v>183</v>
      </c>
      <c r="AT141" s="199" t="s">
        <v>178</v>
      </c>
      <c r="AU141" s="199" t="s">
        <v>84</v>
      </c>
      <c r="AY141" s="18" t="s">
        <v>175</v>
      </c>
      <c r="BE141" s="200">
        <f>IF(N141="základní",J141,0)</f>
        <v>0</v>
      </c>
      <c r="BF141" s="200">
        <f>IF(N141="snížená",J141,0)</f>
        <v>0</v>
      </c>
      <c r="BG141" s="200">
        <f>IF(N141="zákl. přenesená",J141,0)</f>
        <v>0</v>
      </c>
      <c r="BH141" s="200">
        <f>IF(N141="sníž. přenesená",J141,0)</f>
        <v>0</v>
      </c>
      <c r="BI141" s="200">
        <f>IF(N141="nulová",J141,0)</f>
        <v>0</v>
      </c>
      <c r="BJ141" s="18" t="s">
        <v>82</v>
      </c>
      <c r="BK141" s="200">
        <f>ROUND(I141*H141,2)</f>
        <v>0</v>
      </c>
      <c r="BL141" s="18" t="s">
        <v>183</v>
      </c>
      <c r="BM141" s="199" t="s">
        <v>193</v>
      </c>
    </row>
    <row r="142" spans="1:47" s="2" customFormat="1" ht="19.5">
      <c r="A142" s="35"/>
      <c r="B142" s="36"/>
      <c r="C142" s="37"/>
      <c r="D142" s="201" t="s">
        <v>185</v>
      </c>
      <c r="E142" s="37"/>
      <c r="F142" s="202" t="s">
        <v>194</v>
      </c>
      <c r="G142" s="37"/>
      <c r="H142" s="37"/>
      <c r="I142" s="203"/>
      <c r="J142" s="37"/>
      <c r="K142" s="37"/>
      <c r="L142" s="40"/>
      <c r="M142" s="204"/>
      <c r="N142" s="205"/>
      <c r="O142" s="72"/>
      <c r="P142" s="72"/>
      <c r="Q142" s="72"/>
      <c r="R142" s="72"/>
      <c r="S142" s="72"/>
      <c r="T142" s="73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185</v>
      </c>
      <c r="AU142" s="18" t="s">
        <v>84</v>
      </c>
    </row>
    <row r="143" spans="1:47" s="2" customFormat="1" ht="12">
      <c r="A143" s="35"/>
      <c r="B143" s="36"/>
      <c r="C143" s="37"/>
      <c r="D143" s="206" t="s">
        <v>187</v>
      </c>
      <c r="E143" s="37"/>
      <c r="F143" s="207" t="s">
        <v>195</v>
      </c>
      <c r="G143" s="37"/>
      <c r="H143" s="37"/>
      <c r="I143" s="203"/>
      <c r="J143" s="37"/>
      <c r="K143" s="37"/>
      <c r="L143" s="40"/>
      <c r="M143" s="204"/>
      <c r="N143" s="205"/>
      <c r="O143" s="72"/>
      <c r="P143" s="72"/>
      <c r="Q143" s="72"/>
      <c r="R143" s="72"/>
      <c r="S143" s="72"/>
      <c r="T143" s="73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8" t="s">
        <v>187</v>
      </c>
      <c r="AU143" s="18" t="s">
        <v>84</v>
      </c>
    </row>
    <row r="144" spans="1:65" s="2" customFormat="1" ht="22.15" customHeight="1">
      <c r="A144" s="35"/>
      <c r="B144" s="36"/>
      <c r="C144" s="188" t="s">
        <v>176</v>
      </c>
      <c r="D144" s="188" t="s">
        <v>178</v>
      </c>
      <c r="E144" s="189" t="s">
        <v>196</v>
      </c>
      <c r="F144" s="190" t="s">
        <v>197</v>
      </c>
      <c r="G144" s="191" t="s">
        <v>198</v>
      </c>
      <c r="H144" s="192">
        <v>2</v>
      </c>
      <c r="I144" s="193"/>
      <c r="J144" s="194">
        <f>ROUND(I144*H144,2)</f>
        <v>0</v>
      </c>
      <c r="K144" s="190" t="s">
        <v>182</v>
      </c>
      <c r="L144" s="40"/>
      <c r="M144" s="195" t="s">
        <v>1</v>
      </c>
      <c r="N144" s="196" t="s">
        <v>39</v>
      </c>
      <c r="O144" s="72"/>
      <c r="P144" s="197">
        <f>O144*H144</f>
        <v>0</v>
      </c>
      <c r="Q144" s="197">
        <v>0.01551</v>
      </c>
      <c r="R144" s="197">
        <f>Q144*H144</f>
        <v>0.03102</v>
      </c>
      <c r="S144" s="197">
        <v>0</v>
      </c>
      <c r="T144" s="198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9" t="s">
        <v>183</v>
      </c>
      <c r="AT144" s="199" t="s">
        <v>178</v>
      </c>
      <c r="AU144" s="199" t="s">
        <v>84</v>
      </c>
      <c r="AY144" s="18" t="s">
        <v>175</v>
      </c>
      <c r="BE144" s="200">
        <f>IF(N144="základní",J144,0)</f>
        <v>0</v>
      </c>
      <c r="BF144" s="200">
        <f>IF(N144="snížená",J144,0)</f>
        <v>0</v>
      </c>
      <c r="BG144" s="200">
        <f>IF(N144="zákl. přenesená",J144,0)</f>
        <v>0</v>
      </c>
      <c r="BH144" s="200">
        <f>IF(N144="sníž. přenesená",J144,0)</f>
        <v>0</v>
      </c>
      <c r="BI144" s="200">
        <f>IF(N144="nulová",J144,0)</f>
        <v>0</v>
      </c>
      <c r="BJ144" s="18" t="s">
        <v>82</v>
      </c>
      <c r="BK144" s="200">
        <f>ROUND(I144*H144,2)</f>
        <v>0</v>
      </c>
      <c r="BL144" s="18" t="s">
        <v>183</v>
      </c>
      <c r="BM144" s="199" t="s">
        <v>199</v>
      </c>
    </row>
    <row r="145" spans="1:47" s="2" customFormat="1" ht="19.5">
      <c r="A145" s="35"/>
      <c r="B145" s="36"/>
      <c r="C145" s="37"/>
      <c r="D145" s="201" t="s">
        <v>185</v>
      </c>
      <c r="E145" s="37"/>
      <c r="F145" s="202" t="s">
        <v>200</v>
      </c>
      <c r="G145" s="37"/>
      <c r="H145" s="37"/>
      <c r="I145" s="203"/>
      <c r="J145" s="37"/>
      <c r="K145" s="37"/>
      <c r="L145" s="40"/>
      <c r="M145" s="204"/>
      <c r="N145" s="205"/>
      <c r="O145" s="72"/>
      <c r="P145" s="72"/>
      <c r="Q145" s="72"/>
      <c r="R145" s="72"/>
      <c r="S145" s="72"/>
      <c r="T145" s="73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8" t="s">
        <v>185</v>
      </c>
      <c r="AU145" s="18" t="s">
        <v>84</v>
      </c>
    </row>
    <row r="146" spans="1:47" s="2" customFormat="1" ht="12">
      <c r="A146" s="35"/>
      <c r="B146" s="36"/>
      <c r="C146" s="37"/>
      <c r="D146" s="206" t="s">
        <v>187</v>
      </c>
      <c r="E146" s="37"/>
      <c r="F146" s="207" t="s">
        <v>201</v>
      </c>
      <c r="G146" s="37"/>
      <c r="H146" s="37"/>
      <c r="I146" s="203"/>
      <c r="J146" s="37"/>
      <c r="K146" s="37"/>
      <c r="L146" s="40"/>
      <c r="M146" s="204"/>
      <c r="N146" s="205"/>
      <c r="O146" s="72"/>
      <c r="P146" s="72"/>
      <c r="Q146" s="72"/>
      <c r="R146" s="72"/>
      <c r="S146" s="72"/>
      <c r="T146" s="73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8" t="s">
        <v>187</v>
      </c>
      <c r="AU146" s="18" t="s">
        <v>84</v>
      </c>
    </row>
    <row r="147" spans="1:65" s="2" customFormat="1" ht="22.15" customHeight="1">
      <c r="A147" s="35"/>
      <c r="B147" s="36"/>
      <c r="C147" s="188" t="s">
        <v>183</v>
      </c>
      <c r="D147" s="188" t="s">
        <v>178</v>
      </c>
      <c r="E147" s="189" t="s">
        <v>202</v>
      </c>
      <c r="F147" s="190" t="s">
        <v>203</v>
      </c>
      <c r="G147" s="191" t="s">
        <v>198</v>
      </c>
      <c r="H147" s="192">
        <v>1</v>
      </c>
      <c r="I147" s="193"/>
      <c r="J147" s="194">
        <f>ROUND(I147*H147,2)</f>
        <v>0</v>
      </c>
      <c r="K147" s="190" t="s">
        <v>182</v>
      </c>
      <c r="L147" s="40"/>
      <c r="M147" s="195" t="s">
        <v>1</v>
      </c>
      <c r="N147" s="196" t="s">
        <v>39</v>
      </c>
      <c r="O147" s="72"/>
      <c r="P147" s="197">
        <f>O147*H147</f>
        <v>0</v>
      </c>
      <c r="Q147" s="197">
        <v>0.02228</v>
      </c>
      <c r="R147" s="197">
        <f>Q147*H147</f>
        <v>0.02228</v>
      </c>
      <c r="S147" s="197">
        <v>0</v>
      </c>
      <c r="T147" s="198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9" t="s">
        <v>183</v>
      </c>
      <c r="AT147" s="199" t="s">
        <v>178</v>
      </c>
      <c r="AU147" s="199" t="s">
        <v>84</v>
      </c>
      <c r="AY147" s="18" t="s">
        <v>175</v>
      </c>
      <c r="BE147" s="200">
        <f>IF(N147="základní",J147,0)</f>
        <v>0</v>
      </c>
      <c r="BF147" s="200">
        <f>IF(N147="snížená",J147,0)</f>
        <v>0</v>
      </c>
      <c r="BG147" s="200">
        <f>IF(N147="zákl. přenesená",J147,0)</f>
        <v>0</v>
      </c>
      <c r="BH147" s="200">
        <f>IF(N147="sníž. přenesená",J147,0)</f>
        <v>0</v>
      </c>
      <c r="BI147" s="200">
        <f>IF(N147="nulová",J147,0)</f>
        <v>0</v>
      </c>
      <c r="BJ147" s="18" t="s">
        <v>82</v>
      </c>
      <c r="BK147" s="200">
        <f>ROUND(I147*H147,2)</f>
        <v>0</v>
      </c>
      <c r="BL147" s="18" t="s">
        <v>183</v>
      </c>
      <c r="BM147" s="199" t="s">
        <v>204</v>
      </c>
    </row>
    <row r="148" spans="1:47" s="2" customFormat="1" ht="19.5">
      <c r="A148" s="35"/>
      <c r="B148" s="36"/>
      <c r="C148" s="37"/>
      <c r="D148" s="201" t="s">
        <v>185</v>
      </c>
      <c r="E148" s="37"/>
      <c r="F148" s="202" t="s">
        <v>205</v>
      </c>
      <c r="G148" s="37"/>
      <c r="H148" s="37"/>
      <c r="I148" s="203"/>
      <c r="J148" s="37"/>
      <c r="K148" s="37"/>
      <c r="L148" s="40"/>
      <c r="M148" s="204"/>
      <c r="N148" s="205"/>
      <c r="O148" s="72"/>
      <c r="P148" s="72"/>
      <c r="Q148" s="72"/>
      <c r="R148" s="72"/>
      <c r="S148" s="72"/>
      <c r="T148" s="73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185</v>
      </c>
      <c r="AU148" s="18" t="s">
        <v>84</v>
      </c>
    </row>
    <row r="149" spans="1:47" s="2" customFormat="1" ht="12">
      <c r="A149" s="35"/>
      <c r="B149" s="36"/>
      <c r="C149" s="37"/>
      <c r="D149" s="206" t="s">
        <v>187</v>
      </c>
      <c r="E149" s="37"/>
      <c r="F149" s="207" t="s">
        <v>206</v>
      </c>
      <c r="G149" s="37"/>
      <c r="H149" s="37"/>
      <c r="I149" s="203"/>
      <c r="J149" s="37"/>
      <c r="K149" s="37"/>
      <c r="L149" s="40"/>
      <c r="M149" s="204"/>
      <c r="N149" s="205"/>
      <c r="O149" s="72"/>
      <c r="P149" s="72"/>
      <c r="Q149" s="72"/>
      <c r="R149" s="72"/>
      <c r="S149" s="72"/>
      <c r="T149" s="73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8" t="s">
        <v>187</v>
      </c>
      <c r="AU149" s="18" t="s">
        <v>84</v>
      </c>
    </row>
    <row r="150" spans="1:65" s="2" customFormat="1" ht="30" customHeight="1">
      <c r="A150" s="35"/>
      <c r="B150" s="36"/>
      <c r="C150" s="188" t="s">
        <v>207</v>
      </c>
      <c r="D150" s="188" t="s">
        <v>178</v>
      </c>
      <c r="E150" s="189" t="s">
        <v>208</v>
      </c>
      <c r="F150" s="190" t="s">
        <v>209</v>
      </c>
      <c r="G150" s="191" t="s">
        <v>198</v>
      </c>
      <c r="H150" s="192">
        <v>2</v>
      </c>
      <c r="I150" s="193"/>
      <c r="J150" s="194">
        <f>ROUND(I150*H150,2)</f>
        <v>0</v>
      </c>
      <c r="K150" s="190" t="s">
        <v>182</v>
      </c>
      <c r="L150" s="40"/>
      <c r="M150" s="195" t="s">
        <v>1</v>
      </c>
      <c r="N150" s="196" t="s">
        <v>39</v>
      </c>
      <c r="O150" s="72"/>
      <c r="P150" s="197">
        <f>O150*H150</f>
        <v>0</v>
      </c>
      <c r="Q150" s="197">
        <v>0.02628</v>
      </c>
      <c r="R150" s="197">
        <f>Q150*H150</f>
        <v>0.05256</v>
      </c>
      <c r="S150" s="197">
        <v>0</v>
      </c>
      <c r="T150" s="198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99" t="s">
        <v>183</v>
      </c>
      <c r="AT150" s="199" t="s">
        <v>178</v>
      </c>
      <c r="AU150" s="199" t="s">
        <v>84</v>
      </c>
      <c r="AY150" s="18" t="s">
        <v>175</v>
      </c>
      <c r="BE150" s="200">
        <f>IF(N150="základní",J150,0)</f>
        <v>0</v>
      </c>
      <c r="BF150" s="200">
        <f>IF(N150="snížená",J150,0)</f>
        <v>0</v>
      </c>
      <c r="BG150" s="200">
        <f>IF(N150="zákl. přenesená",J150,0)</f>
        <v>0</v>
      </c>
      <c r="BH150" s="200">
        <f>IF(N150="sníž. přenesená",J150,0)</f>
        <v>0</v>
      </c>
      <c r="BI150" s="200">
        <f>IF(N150="nulová",J150,0)</f>
        <v>0</v>
      </c>
      <c r="BJ150" s="18" t="s">
        <v>82</v>
      </c>
      <c r="BK150" s="200">
        <f>ROUND(I150*H150,2)</f>
        <v>0</v>
      </c>
      <c r="BL150" s="18" t="s">
        <v>183</v>
      </c>
      <c r="BM150" s="199" t="s">
        <v>210</v>
      </c>
    </row>
    <row r="151" spans="1:47" s="2" customFormat="1" ht="29.25">
      <c r="A151" s="35"/>
      <c r="B151" s="36"/>
      <c r="C151" s="37"/>
      <c r="D151" s="201" t="s">
        <v>185</v>
      </c>
      <c r="E151" s="37"/>
      <c r="F151" s="202" t="s">
        <v>211</v>
      </c>
      <c r="G151" s="37"/>
      <c r="H151" s="37"/>
      <c r="I151" s="203"/>
      <c r="J151" s="37"/>
      <c r="K151" s="37"/>
      <c r="L151" s="40"/>
      <c r="M151" s="204"/>
      <c r="N151" s="205"/>
      <c r="O151" s="72"/>
      <c r="P151" s="72"/>
      <c r="Q151" s="72"/>
      <c r="R151" s="72"/>
      <c r="S151" s="72"/>
      <c r="T151" s="73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8" t="s">
        <v>185</v>
      </c>
      <c r="AU151" s="18" t="s">
        <v>84</v>
      </c>
    </row>
    <row r="152" spans="1:47" s="2" customFormat="1" ht="12">
      <c r="A152" s="35"/>
      <c r="B152" s="36"/>
      <c r="C152" s="37"/>
      <c r="D152" s="206" t="s">
        <v>187</v>
      </c>
      <c r="E152" s="37"/>
      <c r="F152" s="207" t="s">
        <v>212</v>
      </c>
      <c r="G152" s="37"/>
      <c r="H152" s="37"/>
      <c r="I152" s="203"/>
      <c r="J152" s="37"/>
      <c r="K152" s="37"/>
      <c r="L152" s="40"/>
      <c r="M152" s="204"/>
      <c r="N152" s="205"/>
      <c r="O152" s="72"/>
      <c r="P152" s="72"/>
      <c r="Q152" s="72"/>
      <c r="R152" s="72"/>
      <c r="S152" s="72"/>
      <c r="T152" s="73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8" t="s">
        <v>187</v>
      </c>
      <c r="AU152" s="18" t="s">
        <v>84</v>
      </c>
    </row>
    <row r="153" spans="1:65" s="2" customFormat="1" ht="19.9" customHeight="1">
      <c r="A153" s="35"/>
      <c r="B153" s="36"/>
      <c r="C153" s="188" t="s">
        <v>213</v>
      </c>
      <c r="D153" s="188" t="s">
        <v>178</v>
      </c>
      <c r="E153" s="189" t="s">
        <v>214</v>
      </c>
      <c r="F153" s="190" t="s">
        <v>215</v>
      </c>
      <c r="G153" s="191" t="s">
        <v>181</v>
      </c>
      <c r="H153" s="192">
        <v>33.988</v>
      </c>
      <c r="I153" s="193"/>
      <c r="J153" s="194">
        <f>ROUND(I153*H153,2)</f>
        <v>0</v>
      </c>
      <c r="K153" s="190" t="s">
        <v>182</v>
      </c>
      <c r="L153" s="40"/>
      <c r="M153" s="195" t="s">
        <v>1</v>
      </c>
      <c r="N153" s="196" t="s">
        <v>39</v>
      </c>
      <c r="O153" s="72"/>
      <c r="P153" s="197">
        <f>O153*H153</f>
        <v>0</v>
      </c>
      <c r="Q153" s="197">
        <v>0.02857</v>
      </c>
      <c r="R153" s="197">
        <f>Q153*H153</f>
        <v>0.9710371600000001</v>
      </c>
      <c r="S153" s="197">
        <v>0</v>
      </c>
      <c r="T153" s="198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99" t="s">
        <v>183</v>
      </c>
      <c r="AT153" s="199" t="s">
        <v>178</v>
      </c>
      <c r="AU153" s="199" t="s">
        <v>84</v>
      </c>
      <c r="AY153" s="18" t="s">
        <v>175</v>
      </c>
      <c r="BE153" s="200">
        <f>IF(N153="základní",J153,0)</f>
        <v>0</v>
      </c>
      <c r="BF153" s="200">
        <f>IF(N153="snížená",J153,0)</f>
        <v>0</v>
      </c>
      <c r="BG153" s="200">
        <f>IF(N153="zákl. přenesená",J153,0)</f>
        <v>0</v>
      </c>
      <c r="BH153" s="200">
        <f>IF(N153="sníž. přenesená",J153,0)</f>
        <v>0</v>
      </c>
      <c r="BI153" s="200">
        <f>IF(N153="nulová",J153,0)</f>
        <v>0</v>
      </c>
      <c r="BJ153" s="18" t="s">
        <v>82</v>
      </c>
      <c r="BK153" s="200">
        <f>ROUND(I153*H153,2)</f>
        <v>0</v>
      </c>
      <c r="BL153" s="18" t="s">
        <v>183</v>
      </c>
      <c r="BM153" s="199" t="s">
        <v>216</v>
      </c>
    </row>
    <row r="154" spans="1:47" s="2" customFormat="1" ht="19.5">
      <c r="A154" s="35"/>
      <c r="B154" s="36"/>
      <c r="C154" s="37"/>
      <c r="D154" s="201" t="s">
        <v>185</v>
      </c>
      <c r="E154" s="37"/>
      <c r="F154" s="202" t="s">
        <v>217</v>
      </c>
      <c r="G154" s="37"/>
      <c r="H154" s="37"/>
      <c r="I154" s="203"/>
      <c r="J154" s="37"/>
      <c r="K154" s="37"/>
      <c r="L154" s="40"/>
      <c r="M154" s="204"/>
      <c r="N154" s="205"/>
      <c r="O154" s="72"/>
      <c r="P154" s="72"/>
      <c r="Q154" s="72"/>
      <c r="R154" s="72"/>
      <c r="S154" s="72"/>
      <c r="T154" s="73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8" t="s">
        <v>185</v>
      </c>
      <c r="AU154" s="18" t="s">
        <v>84</v>
      </c>
    </row>
    <row r="155" spans="1:47" s="2" customFormat="1" ht="12">
      <c r="A155" s="35"/>
      <c r="B155" s="36"/>
      <c r="C155" s="37"/>
      <c r="D155" s="206" t="s">
        <v>187</v>
      </c>
      <c r="E155" s="37"/>
      <c r="F155" s="207" t="s">
        <v>218</v>
      </c>
      <c r="G155" s="37"/>
      <c r="H155" s="37"/>
      <c r="I155" s="203"/>
      <c r="J155" s="37"/>
      <c r="K155" s="37"/>
      <c r="L155" s="40"/>
      <c r="M155" s="204"/>
      <c r="N155" s="205"/>
      <c r="O155" s="72"/>
      <c r="P155" s="72"/>
      <c r="Q155" s="72"/>
      <c r="R155" s="72"/>
      <c r="S155" s="72"/>
      <c r="T155" s="73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8" t="s">
        <v>187</v>
      </c>
      <c r="AU155" s="18" t="s">
        <v>84</v>
      </c>
    </row>
    <row r="156" spans="2:51" s="13" customFormat="1" ht="12">
      <c r="B156" s="208"/>
      <c r="C156" s="209"/>
      <c r="D156" s="201" t="s">
        <v>189</v>
      </c>
      <c r="E156" s="210" t="s">
        <v>1</v>
      </c>
      <c r="F156" s="211" t="s">
        <v>105</v>
      </c>
      <c r="G156" s="209"/>
      <c r="H156" s="212">
        <v>33.988</v>
      </c>
      <c r="I156" s="213"/>
      <c r="J156" s="209"/>
      <c r="K156" s="209"/>
      <c r="L156" s="214"/>
      <c r="M156" s="215"/>
      <c r="N156" s="216"/>
      <c r="O156" s="216"/>
      <c r="P156" s="216"/>
      <c r="Q156" s="216"/>
      <c r="R156" s="216"/>
      <c r="S156" s="216"/>
      <c r="T156" s="217"/>
      <c r="AT156" s="218" t="s">
        <v>189</v>
      </c>
      <c r="AU156" s="218" t="s">
        <v>84</v>
      </c>
      <c r="AV156" s="13" t="s">
        <v>84</v>
      </c>
      <c r="AW156" s="13" t="s">
        <v>30</v>
      </c>
      <c r="AX156" s="13" t="s">
        <v>82</v>
      </c>
      <c r="AY156" s="218" t="s">
        <v>175</v>
      </c>
    </row>
    <row r="157" spans="1:65" s="2" customFormat="1" ht="22.15" customHeight="1">
      <c r="A157" s="35"/>
      <c r="B157" s="36"/>
      <c r="C157" s="188" t="s">
        <v>219</v>
      </c>
      <c r="D157" s="188" t="s">
        <v>178</v>
      </c>
      <c r="E157" s="189" t="s">
        <v>220</v>
      </c>
      <c r="F157" s="190" t="s">
        <v>221</v>
      </c>
      <c r="G157" s="191" t="s">
        <v>198</v>
      </c>
      <c r="H157" s="192">
        <v>1</v>
      </c>
      <c r="I157" s="193"/>
      <c r="J157" s="194">
        <f>ROUND(I157*H157,2)</f>
        <v>0</v>
      </c>
      <c r="K157" s="190" t="s">
        <v>182</v>
      </c>
      <c r="L157" s="40"/>
      <c r="M157" s="195" t="s">
        <v>1</v>
      </c>
      <c r="N157" s="196" t="s">
        <v>39</v>
      </c>
      <c r="O157" s="72"/>
      <c r="P157" s="197">
        <f>O157*H157</f>
        <v>0</v>
      </c>
      <c r="Q157" s="197">
        <v>0.02369</v>
      </c>
      <c r="R157" s="197">
        <f>Q157*H157</f>
        <v>0.02369</v>
      </c>
      <c r="S157" s="197">
        <v>0</v>
      </c>
      <c r="T157" s="198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9" t="s">
        <v>183</v>
      </c>
      <c r="AT157" s="199" t="s">
        <v>178</v>
      </c>
      <c r="AU157" s="199" t="s">
        <v>84</v>
      </c>
      <c r="AY157" s="18" t="s">
        <v>175</v>
      </c>
      <c r="BE157" s="200">
        <f>IF(N157="základní",J157,0)</f>
        <v>0</v>
      </c>
      <c r="BF157" s="200">
        <f>IF(N157="snížená",J157,0)</f>
        <v>0</v>
      </c>
      <c r="BG157" s="200">
        <f>IF(N157="zákl. přenesená",J157,0)</f>
        <v>0</v>
      </c>
      <c r="BH157" s="200">
        <f>IF(N157="sníž. přenesená",J157,0)</f>
        <v>0</v>
      </c>
      <c r="BI157" s="200">
        <f>IF(N157="nulová",J157,0)</f>
        <v>0</v>
      </c>
      <c r="BJ157" s="18" t="s">
        <v>82</v>
      </c>
      <c r="BK157" s="200">
        <f>ROUND(I157*H157,2)</f>
        <v>0</v>
      </c>
      <c r="BL157" s="18" t="s">
        <v>183</v>
      </c>
      <c r="BM157" s="199" t="s">
        <v>222</v>
      </c>
    </row>
    <row r="158" spans="1:47" s="2" customFormat="1" ht="19.5">
      <c r="A158" s="35"/>
      <c r="B158" s="36"/>
      <c r="C158" s="37"/>
      <c r="D158" s="201" t="s">
        <v>185</v>
      </c>
      <c r="E158" s="37"/>
      <c r="F158" s="202" t="s">
        <v>223</v>
      </c>
      <c r="G158" s="37"/>
      <c r="H158" s="37"/>
      <c r="I158" s="203"/>
      <c r="J158" s="37"/>
      <c r="K158" s="37"/>
      <c r="L158" s="40"/>
      <c r="M158" s="204"/>
      <c r="N158" s="205"/>
      <c r="O158" s="72"/>
      <c r="P158" s="72"/>
      <c r="Q158" s="72"/>
      <c r="R158" s="72"/>
      <c r="S158" s="72"/>
      <c r="T158" s="73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8" t="s">
        <v>185</v>
      </c>
      <c r="AU158" s="18" t="s">
        <v>84</v>
      </c>
    </row>
    <row r="159" spans="1:47" s="2" customFormat="1" ht="12">
      <c r="A159" s="35"/>
      <c r="B159" s="36"/>
      <c r="C159" s="37"/>
      <c r="D159" s="206" t="s">
        <v>187</v>
      </c>
      <c r="E159" s="37"/>
      <c r="F159" s="207" t="s">
        <v>224</v>
      </c>
      <c r="G159" s="37"/>
      <c r="H159" s="37"/>
      <c r="I159" s="203"/>
      <c r="J159" s="37"/>
      <c r="K159" s="37"/>
      <c r="L159" s="40"/>
      <c r="M159" s="204"/>
      <c r="N159" s="205"/>
      <c r="O159" s="72"/>
      <c r="P159" s="72"/>
      <c r="Q159" s="72"/>
      <c r="R159" s="72"/>
      <c r="S159" s="72"/>
      <c r="T159" s="73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8" t="s">
        <v>187</v>
      </c>
      <c r="AU159" s="18" t="s">
        <v>84</v>
      </c>
    </row>
    <row r="160" spans="1:65" s="2" customFormat="1" ht="30" customHeight="1">
      <c r="A160" s="35"/>
      <c r="B160" s="36"/>
      <c r="C160" s="188" t="s">
        <v>225</v>
      </c>
      <c r="D160" s="188" t="s">
        <v>178</v>
      </c>
      <c r="E160" s="189" t="s">
        <v>226</v>
      </c>
      <c r="F160" s="190" t="s">
        <v>227</v>
      </c>
      <c r="G160" s="191" t="s">
        <v>181</v>
      </c>
      <c r="H160" s="192">
        <v>5.708</v>
      </c>
      <c r="I160" s="193"/>
      <c r="J160" s="194">
        <f>ROUND(I160*H160,2)</f>
        <v>0</v>
      </c>
      <c r="K160" s="190" t="s">
        <v>182</v>
      </c>
      <c r="L160" s="40"/>
      <c r="M160" s="195" t="s">
        <v>1</v>
      </c>
      <c r="N160" s="196" t="s">
        <v>39</v>
      </c>
      <c r="O160" s="72"/>
      <c r="P160" s="197">
        <f>O160*H160</f>
        <v>0</v>
      </c>
      <c r="Q160" s="197">
        <v>0.06197</v>
      </c>
      <c r="R160" s="197">
        <f>Q160*H160</f>
        <v>0.35372475999999997</v>
      </c>
      <c r="S160" s="197">
        <v>0</v>
      </c>
      <c r="T160" s="198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9" t="s">
        <v>183</v>
      </c>
      <c r="AT160" s="199" t="s">
        <v>178</v>
      </c>
      <c r="AU160" s="199" t="s">
        <v>84</v>
      </c>
      <c r="AY160" s="18" t="s">
        <v>175</v>
      </c>
      <c r="BE160" s="200">
        <f>IF(N160="základní",J160,0)</f>
        <v>0</v>
      </c>
      <c r="BF160" s="200">
        <f>IF(N160="snížená",J160,0)</f>
        <v>0</v>
      </c>
      <c r="BG160" s="200">
        <f>IF(N160="zákl. přenesená",J160,0)</f>
        <v>0</v>
      </c>
      <c r="BH160" s="200">
        <f>IF(N160="sníž. přenesená",J160,0)</f>
        <v>0</v>
      </c>
      <c r="BI160" s="200">
        <f>IF(N160="nulová",J160,0)</f>
        <v>0</v>
      </c>
      <c r="BJ160" s="18" t="s">
        <v>82</v>
      </c>
      <c r="BK160" s="200">
        <f>ROUND(I160*H160,2)</f>
        <v>0</v>
      </c>
      <c r="BL160" s="18" t="s">
        <v>183</v>
      </c>
      <c r="BM160" s="199" t="s">
        <v>228</v>
      </c>
    </row>
    <row r="161" spans="1:47" s="2" customFormat="1" ht="29.25">
      <c r="A161" s="35"/>
      <c r="B161" s="36"/>
      <c r="C161" s="37"/>
      <c r="D161" s="201" t="s">
        <v>185</v>
      </c>
      <c r="E161" s="37"/>
      <c r="F161" s="202" t="s">
        <v>229</v>
      </c>
      <c r="G161" s="37"/>
      <c r="H161" s="37"/>
      <c r="I161" s="203"/>
      <c r="J161" s="37"/>
      <c r="K161" s="37"/>
      <c r="L161" s="40"/>
      <c r="M161" s="204"/>
      <c r="N161" s="205"/>
      <c r="O161" s="72"/>
      <c r="P161" s="72"/>
      <c r="Q161" s="72"/>
      <c r="R161" s="72"/>
      <c r="S161" s="72"/>
      <c r="T161" s="73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8" t="s">
        <v>185</v>
      </c>
      <c r="AU161" s="18" t="s">
        <v>84</v>
      </c>
    </row>
    <row r="162" spans="1:47" s="2" customFormat="1" ht="12">
      <c r="A162" s="35"/>
      <c r="B162" s="36"/>
      <c r="C162" s="37"/>
      <c r="D162" s="206" t="s">
        <v>187</v>
      </c>
      <c r="E162" s="37"/>
      <c r="F162" s="207" t="s">
        <v>230</v>
      </c>
      <c r="G162" s="37"/>
      <c r="H162" s="37"/>
      <c r="I162" s="203"/>
      <c r="J162" s="37"/>
      <c r="K162" s="37"/>
      <c r="L162" s="40"/>
      <c r="M162" s="204"/>
      <c r="N162" s="205"/>
      <c r="O162" s="72"/>
      <c r="P162" s="72"/>
      <c r="Q162" s="72"/>
      <c r="R162" s="72"/>
      <c r="S162" s="72"/>
      <c r="T162" s="73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8" t="s">
        <v>187</v>
      </c>
      <c r="AU162" s="18" t="s">
        <v>84</v>
      </c>
    </row>
    <row r="163" spans="2:51" s="13" customFormat="1" ht="12">
      <c r="B163" s="208"/>
      <c r="C163" s="209"/>
      <c r="D163" s="201" t="s">
        <v>189</v>
      </c>
      <c r="E163" s="210" t="s">
        <v>112</v>
      </c>
      <c r="F163" s="211" t="s">
        <v>231</v>
      </c>
      <c r="G163" s="209"/>
      <c r="H163" s="212">
        <v>5.708</v>
      </c>
      <c r="I163" s="213"/>
      <c r="J163" s="209"/>
      <c r="K163" s="209"/>
      <c r="L163" s="214"/>
      <c r="M163" s="215"/>
      <c r="N163" s="216"/>
      <c r="O163" s="216"/>
      <c r="P163" s="216"/>
      <c r="Q163" s="216"/>
      <c r="R163" s="216"/>
      <c r="S163" s="216"/>
      <c r="T163" s="217"/>
      <c r="AT163" s="218" t="s">
        <v>189</v>
      </c>
      <c r="AU163" s="218" t="s">
        <v>84</v>
      </c>
      <c r="AV163" s="13" t="s">
        <v>84</v>
      </c>
      <c r="AW163" s="13" t="s">
        <v>30</v>
      </c>
      <c r="AX163" s="13" t="s">
        <v>82</v>
      </c>
      <c r="AY163" s="218" t="s">
        <v>175</v>
      </c>
    </row>
    <row r="164" spans="1:65" s="2" customFormat="1" ht="22.15" customHeight="1">
      <c r="A164" s="35"/>
      <c r="B164" s="36"/>
      <c r="C164" s="188" t="s">
        <v>232</v>
      </c>
      <c r="D164" s="188" t="s">
        <v>178</v>
      </c>
      <c r="E164" s="189" t="s">
        <v>233</v>
      </c>
      <c r="F164" s="190" t="s">
        <v>234</v>
      </c>
      <c r="G164" s="191" t="s">
        <v>181</v>
      </c>
      <c r="H164" s="192">
        <v>11.642</v>
      </c>
      <c r="I164" s="193"/>
      <c r="J164" s="194">
        <f>ROUND(I164*H164,2)</f>
        <v>0</v>
      </c>
      <c r="K164" s="190" t="s">
        <v>182</v>
      </c>
      <c r="L164" s="40"/>
      <c r="M164" s="195" t="s">
        <v>1</v>
      </c>
      <c r="N164" s="196" t="s">
        <v>39</v>
      </c>
      <c r="O164" s="72"/>
      <c r="P164" s="197">
        <f>O164*H164</f>
        <v>0</v>
      </c>
      <c r="Q164" s="197">
        <v>0.0525</v>
      </c>
      <c r="R164" s="197">
        <f>Q164*H164</f>
        <v>0.611205</v>
      </c>
      <c r="S164" s="197">
        <v>0</v>
      </c>
      <c r="T164" s="198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9" t="s">
        <v>183</v>
      </c>
      <c r="AT164" s="199" t="s">
        <v>178</v>
      </c>
      <c r="AU164" s="199" t="s">
        <v>84</v>
      </c>
      <c r="AY164" s="18" t="s">
        <v>175</v>
      </c>
      <c r="BE164" s="200">
        <f>IF(N164="základní",J164,0)</f>
        <v>0</v>
      </c>
      <c r="BF164" s="200">
        <f>IF(N164="snížená",J164,0)</f>
        <v>0</v>
      </c>
      <c r="BG164" s="200">
        <f>IF(N164="zákl. přenesená",J164,0)</f>
        <v>0</v>
      </c>
      <c r="BH164" s="200">
        <f>IF(N164="sníž. přenesená",J164,0)</f>
        <v>0</v>
      </c>
      <c r="BI164" s="200">
        <f>IF(N164="nulová",J164,0)</f>
        <v>0</v>
      </c>
      <c r="BJ164" s="18" t="s">
        <v>82</v>
      </c>
      <c r="BK164" s="200">
        <f>ROUND(I164*H164,2)</f>
        <v>0</v>
      </c>
      <c r="BL164" s="18" t="s">
        <v>183</v>
      </c>
      <c r="BM164" s="199" t="s">
        <v>235</v>
      </c>
    </row>
    <row r="165" spans="1:47" s="2" customFormat="1" ht="19.5">
      <c r="A165" s="35"/>
      <c r="B165" s="36"/>
      <c r="C165" s="37"/>
      <c r="D165" s="201" t="s">
        <v>185</v>
      </c>
      <c r="E165" s="37"/>
      <c r="F165" s="202" t="s">
        <v>236</v>
      </c>
      <c r="G165" s="37"/>
      <c r="H165" s="37"/>
      <c r="I165" s="203"/>
      <c r="J165" s="37"/>
      <c r="K165" s="37"/>
      <c r="L165" s="40"/>
      <c r="M165" s="204"/>
      <c r="N165" s="205"/>
      <c r="O165" s="72"/>
      <c r="P165" s="72"/>
      <c r="Q165" s="72"/>
      <c r="R165" s="72"/>
      <c r="S165" s="72"/>
      <c r="T165" s="73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8" t="s">
        <v>185</v>
      </c>
      <c r="AU165" s="18" t="s">
        <v>84</v>
      </c>
    </row>
    <row r="166" spans="1:47" s="2" customFormat="1" ht="12">
      <c r="A166" s="35"/>
      <c r="B166" s="36"/>
      <c r="C166" s="37"/>
      <c r="D166" s="206" t="s">
        <v>187</v>
      </c>
      <c r="E166" s="37"/>
      <c r="F166" s="207" t="s">
        <v>237</v>
      </c>
      <c r="G166" s="37"/>
      <c r="H166" s="37"/>
      <c r="I166" s="203"/>
      <c r="J166" s="37"/>
      <c r="K166" s="37"/>
      <c r="L166" s="40"/>
      <c r="M166" s="204"/>
      <c r="N166" s="205"/>
      <c r="O166" s="72"/>
      <c r="P166" s="72"/>
      <c r="Q166" s="72"/>
      <c r="R166" s="72"/>
      <c r="S166" s="72"/>
      <c r="T166" s="73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8" t="s">
        <v>187</v>
      </c>
      <c r="AU166" s="18" t="s">
        <v>84</v>
      </c>
    </row>
    <row r="167" spans="2:51" s="13" customFormat="1" ht="12">
      <c r="B167" s="208"/>
      <c r="C167" s="209"/>
      <c r="D167" s="201" t="s">
        <v>189</v>
      </c>
      <c r="E167" s="210" t="s">
        <v>110</v>
      </c>
      <c r="F167" s="211" t="s">
        <v>238</v>
      </c>
      <c r="G167" s="209"/>
      <c r="H167" s="212">
        <v>11.642</v>
      </c>
      <c r="I167" s="213"/>
      <c r="J167" s="209"/>
      <c r="K167" s="209"/>
      <c r="L167" s="214"/>
      <c r="M167" s="215"/>
      <c r="N167" s="216"/>
      <c r="O167" s="216"/>
      <c r="P167" s="216"/>
      <c r="Q167" s="216"/>
      <c r="R167" s="216"/>
      <c r="S167" s="216"/>
      <c r="T167" s="217"/>
      <c r="AT167" s="218" t="s">
        <v>189</v>
      </c>
      <c r="AU167" s="218" t="s">
        <v>84</v>
      </c>
      <c r="AV167" s="13" t="s">
        <v>84</v>
      </c>
      <c r="AW167" s="13" t="s">
        <v>30</v>
      </c>
      <c r="AX167" s="13" t="s">
        <v>82</v>
      </c>
      <c r="AY167" s="218" t="s">
        <v>175</v>
      </c>
    </row>
    <row r="168" spans="1:65" s="2" customFormat="1" ht="22.15" customHeight="1">
      <c r="A168" s="35"/>
      <c r="B168" s="36"/>
      <c r="C168" s="188" t="s">
        <v>239</v>
      </c>
      <c r="D168" s="188" t="s">
        <v>178</v>
      </c>
      <c r="E168" s="189" t="s">
        <v>240</v>
      </c>
      <c r="F168" s="190" t="s">
        <v>241</v>
      </c>
      <c r="G168" s="191" t="s">
        <v>181</v>
      </c>
      <c r="H168" s="192">
        <v>26.512</v>
      </c>
      <c r="I168" s="193"/>
      <c r="J168" s="194">
        <f>ROUND(I168*H168,2)</f>
        <v>0</v>
      </c>
      <c r="K168" s="190" t="s">
        <v>182</v>
      </c>
      <c r="L168" s="40"/>
      <c r="M168" s="195" t="s">
        <v>1</v>
      </c>
      <c r="N168" s="196" t="s">
        <v>39</v>
      </c>
      <c r="O168" s="72"/>
      <c r="P168" s="197">
        <f>O168*H168</f>
        <v>0</v>
      </c>
      <c r="Q168" s="197">
        <v>0.06172</v>
      </c>
      <c r="R168" s="197">
        <f>Q168*H168</f>
        <v>1.6363206399999999</v>
      </c>
      <c r="S168" s="197">
        <v>0</v>
      </c>
      <c r="T168" s="198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99" t="s">
        <v>183</v>
      </c>
      <c r="AT168" s="199" t="s">
        <v>178</v>
      </c>
      <c r="AU168" s="199" t="s">
        <v>84</v>
      </c>
      <c r="AY168" s="18" t="s">
        <v>175</v>
      </c>
      <c r="BE168" s="200">
        <f>IF(N168="základní",J168,0)</f>
        <v>0</v>
      </c>
      <c r="BF168" s="200">
        <f>IF(N168="snížená",J168,0)</f>
        <v>0</v>
      </c>
      <c r="BG168" s="200">
        <f>IF(N168="zákl. přenesená",J168,0)</f>
        <v>0</v>
      </c>
      <c r="BH168" s="200">
        <f>IF(N168="sníž. přenesená",J168,0)</f>
        <v>0</v>
      </c>
      <c r="BI168" s="200">
        <f>IF(N168="nulová",J168,0)</f>
        <v>0</v>
      </c>
      <c r="BJ168" s="18" t="s">
        <v>82</v>
      </c>
      <c r="BK168" s="200">
        <f>ROUND(I168*H168,2)</f>
        <v>0</v>
      </c>
      <c r="BL168" s="18" t="s">
        <v>183</v>
      </c>
      <c r="BM168" s="199" t="s">
        <v>242</v>
      </c>
    </row>
    <row r="169" spans="1:47" s="2" customFormat="1" ht="19.5">
      <c r="A169" s="35"/>
      <c r="B169" s="36"/>
      <c r="C169" s="37"/>
      <c r="D169" s="201" t="s">
        <v>185</v>
      </c>
      <c r="E169" s="37"/>
      <c r="F169" s="202" t="s">
        <v>243</v>
      </c>
      <c r="G169" s="37"/>
      <c r="H169" s="37"/>
      <c r="I169" s="203"/>
      <c r="J169" s="37"/>
      <c r="K169" s="37"/>
      <c r="L169" s="40"/>
      <c r="M169" s="204"/>
      <c r="N169" s="205"/>
      <c r="O169" s="72"/>
      <c r="P169" s="72"/>
      <c r="Q169" s="72"/>
      <c r="R169" s="72"/>
      <c r="S169" s="72"/>
      <c r="T169" s="73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8" t="s">
        <v>185</v>
      </c>
      <c r="AU169" s="18" t="s">
        <v>84</v>
      </c>
    </row>
    <row r="170" spans="1:47" s="2" customFormat="1" ht="12">
      <c r="A170" s="35"/>
      <c r="B170" s="36"/>
      <c r="C170" s="37"/>
      <c r="D170" s="206" t="s">
        <v>187</v>
      </c>
      <c r="E170" s="37"/>
      <c r="F170" s="207" t="s">
        <v>244</v>
      </c>
      <c r="G170" s="37"/>
      <c r="H170" s="37"/>
      <c r="I170" s="203"/>
      <c r="J170" s="37"/>
      <c r="K170" s="37"/>
      <c r="L170" s="40"/>
      <c r="M170" s="204"/>
      <c r="N170" s="205"/>
      <c r="O170" s="72"/>
      <c r="P170" s="72"/>
      <c r="Q170" s="72"/>
      <c r="R170" s="72"/>
      <c r="S170" s="72"/>
      <c r="T170" s="73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8" t="s">
        <v>187</v>
      </c>
      <c r="AU170" s="18" t="s">
        <v>84</v>
      </c>
    </row>
    <row r="171" spans="2:51" s="13" customFormat="1" ht="12">
      <c r="B171" s="208"/>
      <c r="C171" s="209"/>
      <c r="D171" s="201" t="s">
        <v>189</v>
      </c>
      <c r="E171" s="210" t="s">
        <v>108</v>
      </c>
      <c r="F171" s="211" t="s">
        <v>245</v>
      </c>
      <c r="G171" s="209"/>
      <c r="H171" s="212">
        <v>26.512</v>
      </c>
      <c r="I171" s="213"/>
      <c r="J171" s="209"/>
      <c r="K171" s="209"/>
      <c r="L171" s="214"/>
      <c r="M171" s="215"/>
      <c r="N171" s="216"/>
      <c r="O171" s="216"/>
      <c r="P171" s="216"/>
      <c r="Q171" s="216"/>
      <c r="R171" s="216"/>
      <c r="S171" s="216"/>
      <c r="T171" s="217"/>
      <c r="AT171" s="218" t="s">
        <v>189</v>
      </c>
      <c r="AU171" s="218" t="s">
        <v>84</v>
      </c>
      <c r="AV171" s="13" t="s">
        <v>84</v>
      </c>
      <c r="AW171" s="13" t="s">
        <v>30</v>
      </c>
      <c r="AX171" s="13" t="s">
        <v>82</v>
      </c>
      <c r="AY171" s="218" t="s">
        <v>175</v>
      </c>
    </row>
    <row r="172" spans="2:63" s="12" customFormat="1" ht="22.9" customHeight="1">
      <c r="B172" s="172"/>
      <c r="C172" s="173"/>
      <c r="D172" s="174" t="s">
        <v>73</v>
      </c>
      <c r="E172" s="186" t="s">
        <v>213</v>
      </c>
      <c r="F172" s="186" t="s">
        <v>246</v>
      </c>
      <c r="G172" s="173"/>
      <c r="H172" s="173"/>
      <c r="I172" s="176"/>
      <c r="J172" s="187">
        <f>BK172</f>
        <v>0</v>
      </c>
      <c r="K172" s="173"/>
      <c r="L172" s="178"/>
      <c r="M172" s="179"/>
      <c r="N172" s="180"/>
      <c r="O172" s="180"/>
      <c r="P172" s="181">
        <f>SUM(P173:P259)</f>
        <v>0</v>
      </c>
      <c r="Q172" s="180"/>
      <c r="R172" s="181">
        <f>SUM(R173:R259)</f>
        <v>7.9389983499999985</v>
      </c>
      <c r="S172" s="180"/>
      <c r="T172" s="182">
        <f>SUM(T173:T259)</f>
        <v>0</v>
      </c>
      <c r="AR172" s="183" t="s">
        <v>82</v>
      </c>
      <c r="AT172" s="184" t="s">
        <v>73</v>
      </c>
      <c r="AU172" s="184" t="s">
        <v>82</v>
      </c>
      <c r="AY172" s="183" t="s">
        <v>175</v>
      </c>
      <c r="BK172" s="185">
        <f>SUM(BK173:BK259)</f>
        <v>0</v>
      </c>
    </row>
    <row r="173" spans="1:65" s="2" customFormat="1" ht="22.15" customHeight="1">
      <c r="A173" s="35"/>
      <c r="B173" s="36"/>
      <c r="C173" s="188" t="s">
        <v>247</v>
      </c>
      <c r="D173" s="188" t="s">
        <v>178</v>
      </c>
      <c r="E173" s="189" t="s">
        <v>248</v>
      </c>
      <c r="F173" s="190" t="s">
        <v>249</v>
      </c>
      <c r="G173" s="191" t="s">
        <v>181</v>
      </c>
      <c r="H173" s="192">
        <v>94.044</v>
      </c>
      <c r="I173" s="193"/>
      <c r="J173" s="194">
        <f>ROUND(I173*H173,2)</f>
        <v>0</v>
      </c>
      <c r="K173" s="190" t="s">
        <v>182</v>
      </c>
      <c r="L173" s="40"/>
      <c r="M173" s="195" t="s">
        <v>1</v>
      </c>
      <c r="N173" s="196" t="s">
        <v>39</v>
      </c>
      <c r="O173" s="72"/>
      <c r="P173" s="197">
        <f>O173*H173</f>
        <v>0</v>
      </c>
      <c r="Q173" s="197">
        <v>0.00438</v>
      </c>
      <c r="R173" s="197">
        <f>Q173*H173</f>
        <v>0.41191272</v>
      </c>
      <c r="S173" s="197">
        <v>0</v>
      </c>
      <c r="T173" s="198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9" t="s">
        <v>183</v>
      </c>
      <c r="AT173" s="199" t="s">
        <v>178</v>
      </c>
      <c r="AU173" s="199" t="s">
        <v>84</v>
      </c>
      <c r="AY173" s="18" t="s">
        <v>175</v>
      </c>
      <c r="BE173" s="200">
        <f>IF(N173="základní",J173,0)</f>
        <v>0</v>
      </c>
      <c r="BF173" s="200">
        <f>IF(N173="snížená",J173,0)</f>
        <v>0</v>
      </c>
      <c r="BG173" s="200">
        <f>IF(N173="zákl. přenesená",J173,0)</f>
        <v>0</v>
      </c>
      <c r="BH173" s="200">
        <f>IF(N173="sníž. přenesená",J173,0)</f>
        <v>0</v>
      </c>
      <c r="BI173" s="200">
        <f>IF(N173="nulová",J173,0)</f>
        <v>0</v>
      </c>
      <c r="BJ173" s="18" t="s">
        <v>82</v>
      </c>
      <c r="BK173" s="200">
        <f>ROUND(I173*H173,2)</f>
        <v>0</v>
      </c>
      <c r="BL173" s="18" t="s">
        <v>183</v>
      </c>
      <c r="BM173" s="199" t="s">
        <v>250</v>
      </c>
    </row>
    <row r="174" spans="1:47" s="2" customFormat="1" ht="19.5">
      <c r="A174" s="35"/>
      <c r="B174" s="36"/>
      <c r="C174" s="37"/>
      <c r="D174" s="201" t="s">
        <v>185</v>
      </c>
      <c r="E174" s="37"/>
      <c r="F174" s="202" t="s">
        <v>251</v>
      </c>
      <c r="G174" s="37"/>
      <c r="H174" s="37"/>
      <c r="I174" s="203"/>
      <c r="J174" s="37"/>
      <c r="K174" s="37"/>
      <c r="L174" s="40"/>
      <c r="M174" s="204"/>
      <c r="N174" s="205"/>
      <c r="O174" s="72"/>
      <c r="P174" s="72"/>
      <c r="Q174" s="72"/>
      <c r="R174" s="72"/>
      <c r="S174" s="72"/>
      <c r="T174" s="73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8" t="s">
        <v>185</v>
      </c>
      <c r="AU174" s="18" t="s">
        <v>84</v>
      </c>
    </row>
    <row r="175" spans="1:47" s="2" customFormat="1" ht="12">
      <c r="A175" s="35"/>
      <c r="B175" s="36"/>
      <c r="C175" s="37"/>
      <c r="D175" s="206" t="s">
        <v>187</v>
      </c>
      <c r="E175" s="37"/>
      <c r="F175" s="207" t="s">
        <v>252</v>
      </c>
      <c r="G175" s="37"/>
      <c r="H175" s="37"/>
      <c r="I175" s="203"/>
      <c r="J175" s="37"/>
      <c r="K175" s="37"/>
      <c r="L175" s="40"/>
      <c r="M175" s="204"/>
      <c r="N175" s="205"/>
      <c r="O175" s="72"/>
      <c r="P175" s="72"/>
      <c r="Q175" s="72"/>
      <c r="R175" s="72"/>
      <c r="S175" s="72"/>
      <c r="T175" s="73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8" t="s">
        <v>187</v>
      </c>
      <c r="AU175" s="18" t="s">
        <v>84</v>
      </c>
    </row>
    <row r="176" spans="2:51" s="13" customFormat="1" ht="12">
      <c r="B176" s="208"/>
      <c r="C176" s="209"/>
      <c r="D176" s="201" t="s">
        <v>189</v>
      </c>
      <c r="E176" s="210" t="s">
        <v>114</v>
      </c>
      <c r="F176" s="211" t="s">
        <v>253</v>
      </c>
      <c r="G176" s="209"/>
      <c r="H176" s="212">
        <v>94.044</v>
      </c>
      <c r="I176" s="213"/>
      <c r="J176" s="209"/>
      <c r="K176" s="209"/>
      <c r="L176" s="214"/>
      <c r="M176" s="215"/>
      <c r="N176" s="216"/>
      <c r="O176" s="216"/>
      <c r="P176" s="216"/>
      <c r="Q176" s="216"/>
      <c r="R176" s="216"/>
      <c r="S176" s="216"/>
      <c r="T176" s="217"/>
      <c r="AT176" s="218" t="s">
        <v>189</v>
      </c>
      <c r="AU176" s="218" t="s">
        <v>84</v>
      </c>
      <c r="AV176" s="13" t="s">
        <v>84</v>
      </c>
      <c r="AW176" s="13" t="s">
        <v>30</v>
      </c>
      <c r="AX176" s="13" t="s">
        <v>82</v>
      </c>
      <c r="AY176" s="218" t="s">
        <v>175</v>
      </c>
    </row>
    <row r="177" spans="1:65" s="2" customFormat="1" ht="22.15" customHeight="1">
      <c r="A177" s="35"/>
      <c r="B177" s="36"/>
      <c r="C177" s="188" t="s">
        <v>8</v>
      </c>
      <c r="D177" s="188" t="s">
        <v>178</v>
      </c>
      <c r="E177" s="189" t="s">
        <v>254</v>
      </c>
      <c r="F177" s="190" t="s">
        <v>255</v>
      </c>
      <c r="G177" s="191" t="s">
        <v>181</v>
      </c>
      <c r="H177" s="192">
        <v>7.82</v>
      </c>
      <c r="I177" s="193"/>
      <c r="J177" s="194">
        <f>ROUND(I177*H177,2)</f>
        <v>0</v>
      </c>
      <c r="K177" s="190" t="s">
        <v>182</v>
      </c>
      <c r="L177" s="40"/>
      <c r="M177" s="195" t="s">
        <v>1</v>
      </c>
      <c r="N177" s="196" t="s">
        <v>39</v>
      </c>
      <c r="O177" s="72"/>
      <c r="P177" s="197">
        <f>O177*H177</f>
        <v>0</v>
      </c>
      <c r="Q177" s="197">
        <v>0.01838</v>
      </c>
      <c r="R177" s="197">
        <f>Q177*H177</f>
        <v>0.14373160000000001</v>
      </c>
      <c r="S177" s="197">
        <v>0</v>
      </c>
      <c r="T177" s="198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9" t="s">
        <v>183</v>
      </c>
      <c r="AT177" s="199" t="s">
        <v>178</v>
      </c>
      <c r="AU177" s="199" t="s">
        <v>84</v>
      </c>
      <c r="AY177" s="18" t="s">
        <v>175</v>
      </c>
      <c r="BE177" s="200">
        <f>IF(N177="základní",J177,0)</f>
        <v>0</v>
      </c>
      <c r="BF177" s="200">
        <f>IF(N177="snížená",J177,0)</f>
        <v>0</v>
      </c>
      <c r="BG177" s="200">
        <f>IF(N177="zákl. přenesená",J177,0)</f>
        <v>0</v>
      </c>
      <c r="BH177" s="200">
        <f>IF(N177="sníž. přenesená",J177,0)</f>
        <v>0</v>
      </c>
      <c r="BI177" s="200">
        <f>IF(N177="nulová",J177,0)</f>
        <v>0</v>
      </c>
      <c r="BJ177" s="18" t="s">
        <v>82</v>
      </c>
      <c r="BK177" s="200">
        <f>ROUND(I177*H177,2)</f>
        <v>0</v>
      </c>
      <c r="BL177" s="18" t="s">
        <v>183</v>
      </c>
      <c r="BM177" s="199" t="s">
        <v>256</v>
      </c>
    </row>
    <row r="178" spans="1:47" s="2" customFormat="1" ht="29.25">
      <c r="A178" s="35"/>
      <c r="B178" s="36"/>
      <c r="C178" s="37"/>
      <c r="D178" s="201" t="s">
        <v>185</v>
      </c>
      <c r="E178" s="37"/>
      <c r="F178" s="202" t="s">
        <v>257</v>
      </c>
      <c r="G178" s="37"/>
      <c r="H178" s="37"/>
      <c r="I178" s="203"/>
      <c r="J178" s="37"/>
      <c r="K178" s="37"/>
      <c r="L178" s="40"/>
      <c r="M178" s="204"/>
      <c r="N178" s="205"/>
      <c r="O178" s="72"/>
      <c r="P178" s="72"/>
      <c r="Q178" s="72"/>
      <c r="R178" s="72"/>
      <c r="S178" s="72"/>
      <c r="T178" s="73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8" t="s">
        <v>185</v>
      </c>
      <c r="AU178" s="18" t="s">
        <v>84</v>
      </c>
    </row>
    <row r="179" spans="1:47" s="2" customFormat="1" ht="12">
      <c r="A179" s="35"/>
      <c r="B179" s="36"/>
      <c r="C179" s="37"/>
      <c r="D179" s="206" t="s">
        <v>187</v>
      </c>
      <c r="E179" s="37"/>
      <c r="F179" s="207" t="s">
        <v>258</v>
      </c>
      <c r="G179" s="37"/>
      <c r="H179" s="37"/>
      <c r="I179" s="203"/>
      <c r="J179" s="37"/>
      <c r="K179" s="37"/>
      <c r="L179" s="40"/>
      <c r="M179" s="204"/>
      <c r="N179" s="205"/>
      <c r="O179" s="72"/>
      <c r="P179" s="72"/>
      <c r="Q179" s="72"/>
      <c r="R179" s="72"/>
      <c r="S179" s="72"/>
      <c r="T179" s="73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8" t="s">
        <v>187</v>
      </c>
      <c r="AU179" s="18" t="s">
        <v>84</v>
      </c>
    </row>
    <row r="180" spans="2:51" s="13" customFormat="1" ht="12">
      <c r="B180" s="208"/>
      <c r="C180" s="209"/>
      <c r="D180" s="201" t="s">
        <v>189</v>
      </c>
      <c r="E180" s="210" t="s">
        <v>1</v>
      </c>
      <c r="F180" s="211" t="s">
        <v>259</v>
      </c>
      <c r="G180" s="209"/>
      <c r="H180" s="212">
        <v>7.82</v>
      </c>
      <c r="I180" s="213"/>
      <c r="J180" s="209"/>
      <c r="K180" s="209"/>
      <c r="L180" s="214"/>
      <c r="M180" s="215"/>
      <c r="N180" s="216"/>
      <c r="O180" s="216"/>
      <c r="P180" s="216"/>
      <c r="Q180" s="216"/>
      <c r="R180" s="216"/>
      <c r="S180" s="216"/>
      <c r="T180" s="217"/>
      <c r="AT180" s="218" t="s">
        <v>189</v>
      </c>
      <c r="AU180" s="218" t="s">
        <v>84</v>
      </c>
      <c r="AV180" s="13" t="s">
        <v>84</v>
      </c>
      <c r="AW180" s="13" t="s">
        <v>30</v>
      </c>
      <c r="AX180" s="13" t="s">
        <v>82</v>
      </c>
      <c r="AY180" s="218" t="s">
        <v>175</v>
      </c>
    </row>
    <row r="181" spans="1:65" s="2" customFormat="1" ht="22.15" customHeight="1">
      <c r="A181" s="35"/>
      <c r="B181" s="36"/>
      <c r="C181" s="188" t="s">
        <v>260</v>
      </c>
      <c r="D181" s="188" t="s">
        <v>178</v>
      </c>
      <c r="E181" s="189" t="s">
        <v>261</v>
      </c>
      <c r="F181" s="190" t="s">
        <v>262</v>
      </c>
      <c r="G181" s="191" t="s">
        <v>181</v>
      </c>
      <c r="H181" s="192">
        <v>94.044</v>
      </c>
      <c r="I181" s="193"/>
      <c r="J181" s="194">
        <f>ROUND(I181*H181,2)</f>
        <v>0</v>
      </c>
      <c r="K181" s="190" t="s">
        <v>182</v>
      </c>
      <c r="L181" s="40"/>
      <c r="M181" s="195" t="s">
        <v>1</v>
      </c>
      <c r="N181" s="196" t="s">
        <v>39</v>
      </c>
      <c r="O181" s="72"/>
      <c r="P181" s="197">
        <f>O181*H181</f>
        <v>0</v>
      </c>
      <c r="Q181" s="197">
        <v>0.00656</v>
      </c>
      <c r="R181" s="197">
        <f>Q181*H181</f>
        <v>0.6169286399999999</v>
      </c>
      <c r="S181" s="197">
        <v>0</v>
      </c>
      <c r="T181" s="198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99" t="s">
        <v>183</v>
      </c>
      <c r="AT181" s="199" t="s">
        <v>178</v>
      </c>
      <c r="AU181" s="199" t="s">
        <v>84</v>
      </c>
      <c r="AY181" s="18" t="s">
        <v>175</v>
      </c>
      <c r="BE181" s="200">
        <f>IF(N181="základní",J181,0)</f>
        <v>0</v>
      </c>
      <c r="BF181" s="200">
        <f>IF(N181="snížená",J181,0)</f>
        <v>0</v>
      </c>
      <c r="BG181" s="200">
        <f>IF(N181="zákl. přenesená",J181,0)</f>
        <v>0</v>
      </c>
      <c r="BH181" s="200">
        <f>IF(N181="sníž. přenesená",J181,0)</f>
        <v>0</v>
      </c>
      <c r="BI181" s="200">
        <f>IF(N181="nulová",J181,0)</f>
        <v>0</v>
      </c>
      <c r="BJ181" s="18" t="s">
        <v>82</v>
      </c>
      <c r="BK181" s="200">
        <f>ROUND(I181*H181,2)</f>
        <v>0</v>
      </c>
      <c r="BL181" s="18" t="s">
        <v>183</v>
      </c>
      <c r="BM181" s="199" t="s">
        <v>263</v>
      </c>
    </row>
    <row r="182" spans="1:47" s="2" customFormat="1" ht="29.25">
      <c r="A182" s="35"/>
      <c r="B182" s="36"/>
      <c r="C182" s="37"/>
      <c r="D182" s="201" t="s">
        <v>185</v>
      </c>
      <c r="E182" s="37"/>
      <c r="F182" s="202" t="s">
        <v>264</v>
      </c>
      <c r="G182" s="37"/>
      <c r="H182" s="37"/>
      <c r="I182" s="203"/>
      <c r="J182" s="37"/>
      <c r="K182" s="37"/>
      <c r="L182" s="40"/>
      <c r="M182" s="204"/>
      <c r="N182" s="205"/>
      <c r="O182" s="72"/>
      <c r="P182" s="72"/>
      <c r="Q182" s="72"/>
      <c r="R182" s="72"/>
      <c r="S182" s="72"/>
      <c r="T182" s="73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8" t="s">
        <v>185</v>
      </c>
      <c r="AU182" s="18" t="s">
        <v>84</v>
      </c>
    </row>
    <row r="183" spans="1:47" s="2" customFormat="1" ht="12">
      <c r="A183" s="35"/>
      <c r="B183" s="36"/>
      <c r="C183" s="37"/>
      <c r="D183" s="206" t="s">
        <v>187</v>
      </c>
      <c r="E183" s="37"/>
      <c r="F183" s="207" t="s">
        <v>265</v>
      </c>
      <c r="G183" s="37"/>
      <c r="H183" s="37"/>
      <c r="I183" s="203"/>
      <c r="J183" s="37"/>
      <c r="K183" s="37"/>
      <c r="L183" s="40"/>
      <c r="M183" s="204"/>
      <c r="N183" s="205"/>
      <c r="O183" s="72"/>
      <c r="P183" s="72"/>
      <c r="Q183" s="72"/>
      <c r="R183" s="72"/>
      <c r="S183" s="72"/>
      <c r="T183" s="73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8" t="s">
        <v>187</v>
      </c>
      <c r="AU183" s="18" t="s">
        <v>84</v>
      </c>
    </row>
    <row r="184" spans="2:51" s="13" customFormat="1" ht="12">
      <c r="B184" s="208"/>
      <c r="C184" s="209"/>
      <c r="D184" s="201" t="s">
        <v>189</v>
      </c>
      <c r="E184" s="210" t="s">
        <v>1</v>
      </c>
      <c r="F184" s="211" t="s">
        <v>114</v>
      </c>
      <c r="G184" s="209"/>
      <c r="H184" s="212">
        <v>94.044</v>
      </c>
      <c r="I184" s="213"/>
      <c r="J184" s="209"/>
      <c r="K184" s="209"/>
      <c r="L184" s="214"/>
      <c r="M184" s="215"/>
      <c r="N184" s="216"/>
      <c r="O184" s="216"/>
      <c r="P184" s="216"/>
      <c r="Q184" s="216"/>
      <c r="R184" s="216"/>
      <c r="S184" s="216"/>
      <c r="T184" s="217"/>
      <c r="AT184" s="218" t="s">
        <v>189</v>
      </c>
      <c r="AU184" s="218" t="s">
        <v>84</v>
      </c>
      <c r="AV184" s="13" t="s">
        <v>84</v>
      </c>
      <c r="AW184" s="13" t="s">
        <v>30</v>
      </c>
      <c r="AX184" s="13" t="s">
        <v>82</v>
      </c>
      <c r="AY184" s="218" t="s">
        <v>175</v>
      </c>
    </row>
    <row r="185" spans="1:65" s="2" customFormat="1" ht="22.15" customHeight="1">
      <c r="A185" s="35"/>
      <c r="B185" s="36"/>
      <c r="C185" s="188" t="s">
        <v>266</v>
      </c>
      <c r="D185" s="188" t="s">
        <v>178</v>
      </c>
      <c r="E185" s="189" t="s">
        <v>267</v>
      </c>
      <c r="F185" s="190" t="s">
        <v>268</v>
      </c>
      <c r="G185" s="191" t="s">
        <v>181</v>
      </c>
      <c r="H185" s="192">
        <v>228.859</v>
      </c>
      <c r="I185" s="193"/>
      <c r="J185" s="194">
        <f>ROUND(I185*H185,2)</f>
        <v>0</v>
      </c>
      <c r="K185" s="190" t="s">
        <v>182</v>
      </c>
      <c r="L185" s="40"/>
      <c r="M185" s="195" t="s">
        <v>1</v>
      </c>
      <c r="N185" s="196" t="s">
        <v>39</v>
      </c>
      <c r="O185" s="72"/>
      <c r="P185" s="197">
        <f>O185*H185</f>
        <v>0</v>
      </c>
      <c r="Q185" s="197">
        <v>0.0057</v>
      </c>
      <c r="R185" s="197">
        <f>Q185*H185</f>
        <v>1.3044963</v>
      </c>
      <c r="S185" s="197">
        <v>0</v>
      </c>
      <c r="T185" s="198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99" t="s">
        <v>183</v>
      </c>
      <c r="AT185" s="199" t="s">
        <v>178</v>
      </c>
      <c r="AU185" s="199" t="s">
        <v>84</v>
      </c>
      <c r="AY185" s="18" t="s">
        <v>175</v>
      </c>
      <c r="BE185" s="200">
        <f>IF(N185="základní",J185,0)</f>
        <v>0</v>
      </c>
      <c r="BF185" s="200">
        <f>IF(N185="snížená",J185,0)</f>
        <v>0</v>
      </c>
      <c r="BG185" s="200">
        <f>IF(N185="zákl. přenesená",J185,0)</f>
        <v>0</v>
      </c>
      <c r="BH185" s="200">
        <f>IF(N185="sníž. přenesená",J185,0)</f>
        <v>0</v>
      </c>
      <c r="BI185" s="200">
        <f>IF(N185="nulová",J185,0)</f>
        <v>0</v>
      </c>
      <c r="BJ185" s="18" t="s">
        <v>82</v>
      </c>
      <c r="BK185" s="200">
        <f>ROUND(I185*H185,2)</f>
        <v>0</v>
      </c>
      <c r="BL185" s="18" t="s">
        <v>183</v>
      </c>
      <c r="BM185" s="199" t="s">
        <v>269</v>
      </c>
    </row>
    <row r="186" spans="1:47" s="2" customFormat="1" ht="29.25">
      <c r="A186" s="35"/>
      <c r="B186" s="36"/>
      <c r="C186" s="37"/>
      <c r="D186" s="201" t="s">
        <v>185</v>
      </c>
      <c r="E186" s="37"/>
      <c r="F186" s="202" t="s">
        <v>270</v>
      </c>
      <c r="G186" s="37"/>
      <c r="H186" s="37"/>
      <c r="I186" s="203"/>
      <c r="J186" s="37"/>
      <c r="K186" s="37"/>
      <c r="L186" s="40"/>
      <c r="M186" s="204"/>
      <c r="N186" s="205"/>
      <c r="O186" s="72"/>
      <c r="P186" s="72"/>
      <c r="Q186" s="72"/>
      <c r="R186" s="72"/>
      <c r="S186" s="72"/>
      <c r="T186" s="73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8" t="s">
        <v>185</v>
      </c>
      <c r="AU186" s="18" t="s">
        <v>84</v>
      </c>
    </row>
    <row r="187" spans="1:47" s="2" customFormat="1" ht="12">
      <c r="A187" s="35"/>
      <c r="B187" s="36"/>
      <c r="C187" s="37"/>
      <c r="D187" s="206" t="s">
        <v>187</v>
      </c>
      <c r="E187" s="37"/>
      <c r="F187" s="207" t="s">
        <v>271</v>
      </c>
      <c r="G187" s="37"/>
      <c r="H187" s="37"/>
      <c r="I187" s="203"/>
      <c r="J187" s="37"/>
      <c r="K187" s="37"/>
      <c r="L187" s="40"/>
      <c r="M187" s="204"/>
      <c r="N187" s="205"/>
      <c r="O187" s="72"/>
      <c r="P187" s="72"/>
      <c r="Q187" s="72"/>
      <c r="R187" s="72"/>
      <c r="S187" s="72"/>
      <c r="T187" s="73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8" t="s">
        <v>187</v>
      </c>
      <c r="AU187" s="18" t="s">
        <v>84</v>
      </c>
    </row>
    <row r="188" spans="2:51" s="13" customFormat="1" ht="12">
      <c r="B188" s="208"/>
      <c r="C188" s="209"/>
      <c r="D188" s="201" t="s">
        <v>189</v>
      </c>
      <c r="E188" s="210" t="s">
        <v>1</v>
      </c>
      <c r="F188" s="211" t="s">
        <v>103</v>
      </c>
      <c r="G188" s="209"/>
      <c r="H188" s="212">
        <v>228.859</v>
      </c>
      <c r="I188" s="213"/>
      <c r="J188" s="209"/>
      <c r="K188" s="209"/>
      <c r="L188" s="214"/>
      <c r="M188" s="215"/>
      <c r="N188" s="216"/>
      <c r="O188" s="216"/>
      <c r="P188" s="216"/>
      <c r="Q188" s="216"/>
      <c r="R188" s="216"/>
      <c r="S188" s="216"/>
      <c r="T188" s="217"/>
      <c r="AT188" s="218" t="s">
        <v>189</v>
      </c>
      <c r="AU188" s="218" t="s">
        <v>84</v>
      </c>
      <c r="AV188" s="13" t="s">
        <v>84</v>
      </c>
      <c r="AW188" s="13" t="s">
        <v>30</v>
      </c>
      <c r="AX188" s="13" t="s">
        <v>82</v>
      </c>
      <c r="AY188" s="218" t="s">
        <v>175</v>
      </c>
    </row>
    <row r="189" spans="1:65" s="2" customFormat="1" ht="14.45" customHeight="1">
      <c r="A189" s="35"/>
      <c r="B189" s="36"/>
      <c r="C189" s="188" t="s">
        <v>272</v>
      </c>
      <c r="D189" s="188" t="s">
        <v>178</v>
      </c>
      <c r="E189" s="189" t="s">
        <v>273</v>
      </c>
      <c r="F189" s="190" t="s">
        <v>274</v>
      </c>
      <c r="G189" s="191" t="s">
        <v>181</v>
      </c>
      <c r="H189" s="192">
        <v>7.64</v>
      </c>
      <c r="I189" s="193"/>
      <c r="J189" s="194">
        <f>ROUND(I189*H189,2)</f>
        <v>0</v>
      </c>
      <c r="K189" s="190" t="s">
        <v>182</v>
      </c>
      <c r="L189" s="40"/>
      <c r="M189" s="195" t="s">
        <v>1</v>
      </c>
      <c r="N189" s="196" t="s">
        <v>39</v>
      </c>
      <c r="O189" s="72"/>
      <c r="P189" s="197">
        <f>O189*H189</f>
        <v>0</v>
      </c>
      <c r="Q189" s="197">
        <v>0.00026</v>
      </c>
      <c r="R189" s="197">
        <f>Q189*H189</f>
        <v>0.0019863999999999997</v>
      </c>
      <c r="S189" s="197">
        <v>0</v>
      </c>
      <c r="T189" s="198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99" t="s">
        <v>183</v>
      </c>
      <c r="AT189" s="199" t="s">
        <v>178</v>
      </c>
      <c r="AU189" s="199" t="s">
        <v>84</v>
      </c>
      <c r="AY189" s="18" t="s">
        <v>175</v>
      </c>
      <c r="BE189" s="200">
        <f>IF(N189="základní",J189,0)</f>
        <v>0</v>
      </c>
      <c r="BF189" s="200">
        <f>IF(N189="snížená",J189,0)</f>
        <v>0</v>
      </c>
      <c r="BG189" s="200">
        <f>IF(N189="zákl. přenesená",J189,0)</f>
        <v>0</v>
      </c>
      <c r="BH189" s="200">
        <f>IF(N189="sníž. přenesená",J189,0)</f>
        <v>0</v>
      </c>
      <c r="BI189" s="200">
        <f>IF(N189="nulová",J189,0)</f>
        <v>0</v>
      </c>
      <c r="BJ189" s="18" t="s">
        <v>82</v>
      </c>
      <c r="BK189" s="200">
        <f>ROUND(I189*H189,2)</f>
        <v>0</v>
      </c>
      <c r="BL189" s="18" t="s">
        <v>183</v>
      </c>
      <c r="BM189" s="199" t="s">
        <v>275</v>
      </c>
    </row>
    <row r="190" spans="1:47" s="2" customFormat="1" ht="19.5">
      <c r="A190" s="35"/>
      <c r="B190" s="36"/>
      <c r="C190" s="37"/>
      <c r="D190" s="201" t="s">
        <v>185</v>
      </c>
      <c r="E190" s="37"/>
      <c r="F190" s="202" t="s">
        <v>276</v>
      </c>
      <c r="G190" s="37"/>
      <c r="H190" s="37"/>
      <c r="I190" s="203"/>
      <c r="J190" s="37"/>
      <c r="K190" s="37"/>
      <c r="L190" s="40"/>
      <c r="M190" s="204"/>
      <c r="N190" s="205"/>
      <c r="O190" s="72"/>
      <c r="P190" s="72"/>
      <c r="Q190" s="72"/>
      <c r="R190" s="72"/>
      <c r="S190" s="72"/>
      <c r="T190" s="73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8" t="s">
        <v>185</v>
      </c>
      <c r="AU190" s="18" t="s">
        <v>84</v>
      </c>
    </row>
    <row r="191" spans="1:47" s="2" customFormat="1" ht="12">
      <c r="A191" s="35"/>
      <c r="B191" s="36"/>
      <c r="C191" s="37"/>
      <c r="D191" s="206" t="s">
        <v>187</v>
      </c>
      <c r="E191" s="37"/>
      <c r="F191" s="207" t="s">
        <v>277</v>
      </c>
      <c r="G191" s="37"/>
      <c r="H191" s="37"/>
      <c r="I191" s="203"/>
      <c r="J191" s="37"/>
      <c r="K191" s="37"/>
      <c r="L191" s="40"/>
      <c r="M191" s="204"/>
      <c r="N191" s="205"/>
      <c r="O191" s="72"/>
      <c r="P191" s="72"/>
      <c r="Q191" s="72"/>
      <c r="R191" s="72"/>
      <c r="S191" s="72"/>
      <c r="T191" s="73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8" t="s">
        <v>187</v>
      </c>
      <c r="AU191" s="18" t="s">
        <v>84</v>
      </c>
    </row>
    <row r="192" spans="2:51" s="13" customFormat="1" ht="12">
      <c r="B192" s="208"/>
      <c r="C192" s="209"/>
      <c r="D192" s="201" t="s">
        <v>189</v>
      </c>
      <c r="E192" s="210" t="s">
        <v>1</v>
      </c>
      <c r="F192" s="211" t="s">
        <v>278</v>
      </c>
      <c r="G192" s="209"/>
      <c r="H192" s="212">
        <v>7.64</v>
      </c>
      <c r="I192" s="213"/>
      <c r="J192" s="209"/>
      <c r="K192" s="209"/>
      <c r="L192" s="214"/>
      <c r="M192" s="215"/>
      <c r="N192" s="216"/>
      <c r="O192" s="216"/>
      <c r="P192" s="216"/>
      <c r="Q192" s="216"/>
      <c r="R192" s="216"/>
      <c r="S192" s="216"/>
      <c r="T192" s="217"/>
      <c r="AT192" s="218" t="s">
        <v>189</v>
      </c>
      <c r="AU192" s="218" t="s">
        <v>84</v>
      </c>
      <c r="AV192" s="13" t="s">
        <v>84</v>
      </c>
      <c r="AW192" s="13" t="s">
        <v>30</v>
      </c>
      <c r="AX192" s="13" t="s">
        <v>82</v>
      </c>
      <c r="AY192" s="218" t="s">
        <v>175</v>
      </c>
    </row>
    <row r="193" spans="1:65" s="2" customFormat="1" ht="34.9" customHeight="1">
      <c r="A193" s="35"/>
      <c r="B193" s="36"/>
      <c r="C193" s="188" t="s">
        <v>279</v>
      </c>
      <c r="D193" s="188" t="s">
        <v>178</v>
      </c>
      <c r="E193" s="189" t="s">
        <v>280</v>
      </c>
      <c r="F193" s="190" t="s">
        <v>281</v>
      </c>
      <c r="G193" s="191" t="s">
        <v>181</v>
      </c>
      <c r="H193" s="192">
        <v>0.54</v>
      </c>
      <c r="I193" s="193"/>
      <c r="J193" s="194">
        <f>ROUND(I193*H193,2)</f>
        <v>0</v>
      </c>
      <c r="K193" s="190" t="s">
        <v>182</v>
      </c>
      <c r="L193" s="40"/>
      <c r="M193" s="195" t="s">
        <v>1</v>
      </c>
      <c r="N193" s="196" t="s">
        <v>39</v>
      </c>
      <c r="O193" s="72"/>
      <c r="P193" s="197">
        <f>O193*H193</f>
        <v>0</v>
      </c>
      <c r="Q193" s="197">
        <v>0.00835</v>
      </c>
      <c r="R193" s="197">
        <f>Q193*H193</f>
        <v>0.004509</v>
      </c>
      <c r="S193" s="197">
        <v>0</v>
      </c>
      <c r="T193" s="198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99" t="s">
        <v>183</v>
      </c>
      <c r="AT193" s="199" t="s">
        <v>178</v>
      </c>
      <c r="AU193" s="199" t="s">
        <v>84</v>
      </c>
      <c r="AY193" s="18" t="s">
        <v>175</v>
      </c>
      <c r="BE193" s="200">
        <f>IF(N193="základní",J193,0)</f>
        <v>0</v>
      </c>
      <c r="BF193" s="200">
        <f>IF(N193="snížená",J193,0)</f>
        <v>0</v>
      </c>
      <c r="BG193" s="200">
        <f>IF(N193="zákl. přenesená",J193,0)</f>
        <v>0</v>
      </c>
      <c r="BH193" s="200">
        <f>IF(N193="sníž. přenesená",J193,0)</f>
        <v>0</v>
      </c>
      <c r="BI193" s="200">
        <f>IF(N193="nulová",J193,0)</f>
        <v>0</v>
      </c>
      <c r="BJ193" s="18" t="s">
        <v>82</v>
      </c>
      <c r="BK193" s="200">
        <f>ROUND(I193*H193,2)</f>
        <v>0</v>
      </c>
      <c r="BL193" s="18" t="s">
        <v>183</v>
      </c>
      <c r="BM193" s="199" t="s">
        <v>282</v>
      </c>
    </row>
    <row r="194" spans="1:47" s="2" customFormat="1" ht="39">
      <c r="A194" s="35"/>
      <c r="B194" s="36"/>
      <c r="C194" s="37"/>
      <c r="D194" s="201" t="s">
        <v>185</v>
      </c>
      <c r="E194" s="37"/>
      <c r="F194" s="202" t="s">
        <v>283</v>
      </c>
      <c r="G194" s="37"/>
      <c r="H194" s="37"/>
      <c r="I194" s="203"/>
      <c r="J194" s="37"/>
      <c r="K194" s="37"/>
      <c r="L194" s="40"/>
      <c r="M194" s="204"/>
      <c r="N194" s="205"/>
      <c r="O194" s="72"/>
      <c r="P194" s="72"/>
      <c r="Q194" s="72"/>
      <c r="R194" s="72"/>
      <c r="S194" s="72"/>
      <c r="T194" s="73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8" t="s">
        <v>185</v>
      </c>
      <c r="AU194" s="18" t="s">
        <v>84</v>
      </c>
    </row>
    <row r="195" spans="1:47" s="2" customFormat="1" ht="12">
      <c r="A195" s="35"/>
      <c r="B195" s="36"/>
      <c r="C195" s="37"/>
      <c r="D195" s="206" t="s">
        <v>187</v>
      </c>
      <c r="E195" s="37"/>
      <c r="F195" s="207" t="s">
        <v>284</v>
      </c>
      <c r="G195" s="37"/>
      <c r="H195" s="37"/>
      <c r="I195" s="203"/>
      <c r="J195" s="37"/>
      <c r="K195" s="37"/>
      <c r="L195" s="40"/>
      <c r="M195" s="204"/>
      <c r="N195" s="205"/>
      <c r="O195" s="72"/>
      <c r="P195" s="72"/>
      <c r="Q195" s="72"/>
      <c r="R195" s="72"/>
      <c r="S195" s="72"/>
      <c r="T195" s="73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8" t="s">
        <v>187</v>
      </c>
      <c r="AU195" s="18" t="s">
        <v>84</v>
      </c>
    </row>
    <row r="196" spans="2:51" s="13" customFormat="1" ht="12">
      <c r="B196" s="208"/>
      <c r="C196" s="209"/>
      <c r="D196" s="201" t="s">
        <v>189</v>
      </c>
      <c r="E196" s="210" t="s">
        <v>1</v>
      </c>
      <c r="F196" s="211" t="s">
        <v>285</v>
      </c>
      <c r="G196" s="209"/>
      <c r="H196" s="212">
        <v>0.54</v>
      </c>
      <c r="I196" s="213"/>
      <c r="J196" s="209"/>
      <c r="K196" s="209"/>
      <c r="L196" s="214"/>
      <c r="M196" s="215"/>
      <c r="N196" s="216"/>
      <c r="O196" s="216"/>
      <c r="P196" s="216"/>
      <c r="Q196" s="216"/>
      <c r="R196" s="216"/>
      <c r="S196" s="216"/>
      <c r="T196" s="217"/>
      <c r="AT196" s="218" t="s">
        <v>189</v>
      </c>
      <c r="AU196" s="218" t="s">
        <v>84</v>
      </c>
      <c r="AV196" s="13" t="s">
        <v>84</v>
      </c>
      <c r="AW196" s="13" t="s">
        <v>30</v>
      </c>
      <c r="AX196" s="13" t="s">
        <v>82</v>
      </c>
      <c r="AY196" s="218" t="s">
        <v>175</v>
      </c>
    </row>
    <row r="197" spans="1:65" s="2" customFormat="1" ht="14.45" customHeight="1">
      <c r="A197" s="35"/>
      <c r="B197" s="36"/>
      <c r="C197" s="219" t="s">
        <v>286</v>
      </c>
      <c r="D197" s="219" t="s">
        <v>287</v>
      </c>
      <c r="E197" s="220" t="s">
        <v>288</v>
      </c>
      <c r="F197" s="221" t="s">
        <v>289</v>
      </c>
      <c r="G197" s="222" t="s">
        <v>181</v>
      </c>
      <c r="H197" s="223">
        <v>0.567</v>
      </c>
      <c r="I197" s="224"/>
      <c r="J197" s="225">
        <f>ROUND(I197*H197,2)</f>
        <v>0</v>
      </c>
      <c r="K197" s="221" t="s">
        <v>182</v>
      </c>
      <c r="L197" s="226"/>
      <c r="M197" s="227" t="s">
        <v>1</v>
      </c>
      <c r="N197" s="228" t="s">
        <v>39</v>
      </c>
      <c r="O197" s="72"/>
      <c r="P197" s="197">
        <f>O197*H197</f>
        <v>0</v>
      </c>
      <c r="Q197" s="197">
        <v>0.00042</v>
      </c>
      <c r="R197" s="197">
        <f>Q197*H197</f>
        <v>0.00023814</v>
      </c>
      <c r="S197" s="197">
        <v>0</v>
      </c>
      <c r="T197" s="198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99" t="s">
        <v>225</v>
      </c>
      <c r="AT197" s="199" t="s">
        <v>287</v>
      </c>
      <c r="AU197" s="199" t="s">
        <v>84</v>
      </c>
      <c r="AY197" s="18" t="s">
        <v>175</v>
      </c>
      <c r="BE197" s="200">
        <f>IF(N197="základní",J197,0)</f>
        <v>0</v>
      </c>
      <c r="BF197" s="200">
        <f>IF(N197="snížená",J197,0)</f>
        <v>0</v>
      </c>
      <c r="BG197" s="200">
        <f>IF(N197="zákl. přenesená",J197,0)</f>
        <v>0</v>
      </c>
      <c r="BH197" s="200">
        <f>IF(N197="sníž. přenesená",J197,0)</f>
        <v>0</v>
      </c>
      <c r="BI197" s="200">
        <f>IF(N197="nulová",J197,0)</f>
        <v>0</v>
      </c>
      <c r="BJ197" s="18" t="s">
        <v>82</v>
      </c>
      <c r="BK197" s="200">
        <f>ROUND(I197*H197,2)</f>
        <v>0</v>
      </c>
      <c r="BL197" s="18" t="s">
        <v>183</v>
      </c>
      <c r="BM197" s="199" t="s">
        <v>290</v>
      </c>
    </row>
    <row r="198" spans="1:47" s="2" customFormat="1" ht="12">
      <c r="A198" s="35"/>
      <c r="B198" s="36"/>
      <c r="C198" s="37"/>
      <c r="D198" s="201" t="s">
        <v>185</v>
      </c>
      <c r="E198" s="37"/>
      <c r="F198" s="202" t="s">
        <v>289</v>
      </c>
      <c r="G198" s="37"/>
      <c r="H198" s="37"/>
      <c r="I198" s="203"/>
      <c r="J198" s="37"/>
      <c r="K198" s="37"/>
      <c r="L198" s="40"/>
      <c r="M198" s="204"/>
      <c r="N198" s="205"/>
      <c r="O198" s="72"/>
      <c r="P198" s="72"/>
      <c r="Q198" s="72"/>
      <c r="R198" s="72"/>
      <c r="S198" s="72"/>
      <c r="T198" s="73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T198" s="18" t="s">
        <v>185</v>
      </c>
      <c r="AU198" s="18" t="s">
        <v>84</v>
      </c>
    </row>
    <row r="199" spans="2:51" s="13" customFormat="1" ht="12">
      <c r="B199" s="208"/>
      <c r="C199" s="209"/>
      <c r="D199" s="201" t="s">
        <v>189</v>
      </c>
      <c r="E199" s="210" t="s">
        <v>1</v>
      </c>
      <c r="F199" s="211" t="s">
        <v>291</v>
      </c>
      <c r="G199" s="209"/>
      <c r="H199" s="212">
        <v>0.567</v>
      </c>
      <c r="I199" s="213"/>
      <c r="J199" s="209"/>
      <c r="K199" s="209"/>
      <c r="L199" s="214"/>
      <c r="M199" s="215"/>
      <c r="N199" s="216"/>
      <c r="O199" s="216"/>
      <c r="P199" s="216"/>
      <c r="Q199" s="216"/>
      <c r="R199" s="216"/>
      <c r="S199" s="216"/>
      <c r="T199" s="217"/>
      <c r="AT199" s="218" t="s">
        <v>189</v>
      </c>
      <c r="AU199" s="218" t="s">
        <v>84</v>
      </c>
      <c r="AV199" s="13" t="s">
        <v>84</v>
      </c>
      <c r="AW199" s="13" t="s">
        <v>30</v>
      </c>
      <c r="AX199" s="13" t="s">
        <v>82</v>
      </c>
      <c r="AY199" s="218" t="s">
        <v>175</v>
      </c>
    </row>
    <row r="200" spans="1:65" s="2" customFormat="1" ht="40.15" customHeight="1">
      <c r="A200" s="35"/>
      <c r="B200" s="36"/>
      <c r="C200" s="188" t="s">
        <v>292</v>
      </c>
      <c r="D200" s="188" t="s">
        <v>178</v>
      </c>
      <c r="E200" s="189" t="s">
        <v>293</v>
      </c>
      <c r="F200" s="190" t="s">
        <v>294</v>
      </c>
      <c r="G200" s="191" t="s">
        <v>181</v>
      </c>
      <c r="H200" s="192">
        <v>7.1</v>
      </c>
      <c r="I200" s="193"/>
      <c r="J200" s="194">
        <f>ROUND(I200*H200,2)</f>
        <v>0</v>
      </c>
      <c r="K200" s="190" t="s">
        <v>182</v>
      </c>
      <c r="L200" s="40"/>
      <c r="M200" s="195" t="s">
        <v>1</v>
      </c>
      <c r="N200" s="196" t="s">
        <v>39</v>
      </c>
      <c r="O200" s="72"/>
      <c r="P200" s="197">
        <f>O200*H200</f>
        <v>0</v>
      </c>
      <c r="Q200" s="197">
        <v>0.01152</v>
      </c>
      <c r="R200" s="197">
        <f>Q200*H200</f>
        <v>0.081792</v>
      </c>
      <c r="S200" s="197">
        <v>0</v>
      </c>
      <c r="T200" s="198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99" t="s">
        <v>183</v>
      </c>
      <c r="AT200" s="199" t="s">
        <v>178</v>
      </c>
      <c r="AU200" s="199" t="s">
        <v>84</v>
      </c>
      <c r="AY200" s="18" t="s">
        <v>175</v>
      </c>
      <c r="BE200" s="200">
        <f>IF(N200="základní",J200,0)</f>
        <v>0</v>
      </c>
      <c r="BF200" s="200">
        <f>IF(N200="snížená",J200,0)</f>
        <v>0</v>
      </c>
      <c r="BG200" s="200">
        <f>IF(N200="zákl. přenesená",J200,0)</f>
        <v>0</v>
      </c>
      <c r="BH200" s="200">
        <f>IF(N200="sníž. přenesená",J200,0)</f>
        <v>0</v>
      </c>
      <c r="BI200" s="200">
        <f>IF(N200="nulová",J200,0)</f>
        <v>0</v>
      </c>
      <c r="BJ200" s="18" t="s">
        <v>82</v>
      </c>
      <c r="BK200" s="200">
        <f>ROUND(I200*H200,2)</f>
        <v>0</v>
      </c>
      <c r="BL200" s="18" t="s">
        <v>183</v>
      </c>
      <c r="BM200" s="199" t="s">
        <v>295</v>
      </c>
    </row>
    <row r="201" spans="1:47" s="2" customFormat="1" ht="39">
      <c r="A201" s="35"/>
      <c r="B201" s="36"/>
      <c r="C201" s="37"/>
      <c r="D201" s="201" t="s">
        <v>185</v>
      </c>
      <c r="E201" s="37"/>
      <c r="F201" s="202" t="s">
        <v>296</v>
      </c>
      <c r="G201" s="37"/>
      <c r="H201" s="37"/>
      <c r="I201" s="203"/>
      <c r="J201" s="37"/>
      <c r="K201" s="37"/>
      <c r="L201" s="40"/>
      <c r="M201" s="204"/>
      <c r="N201" s="205"/>
      <c r="O201" s="72"/>
      <c r="P201" s="72"/>
      <c r="Q201" s="72"/>
      <c r="R201" s="72"/>
      <c r="S201" s="72"/>
      <c r="T201" s="73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8" t="s">
        <v>185</v>
      </c>
      <c r="AU201" s="18" t="s">
        <v>84</v>
      </c>
    </row>
    <row r="202" spans="1:47" s="2" customFormat="1" ht="12">
      <c r="A202" s="35"/>
      <c r="B202" s="36"/>
      <c r="C202" s="37"/>
      <c r="D202" s="206" t="s">
        <v>187</v>
      </c>
      <c r="E202" s="37"/>
      <c r="F202" s="207" t="s">
        <v>297</v>
      </c>
      <c r="G202" s="37"/>
      <c r="H202" s="37"/>
      <c r="I202" s="203"/>
      <c r="J202" s="37"/>
      <c r="K202" s="37"/>
      <c r="L202" s="40"/>
      <c r="M202" s="204"/>
      <c r="N202" s="205"/>
      <c r="O202" s="72"/>
      <c r="P202" s="72"/>
      <c r="Q202" s="72"/>
      <c r="R202" s="72"/>
      <c r="S202" s="72"/>
      <c r="T202" s="73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T202" s="18" t="s">
        <v>187</v>
      </c>
      <c r="AU202" s="18" t="s">
        <v>84</v>
      </c>
    </row>
    <row r="203" spans="1:65" s="2" customFormat="1" ht="22.15" customHeight="1">
      <c r="A203" s="35"/>
      <c r="B203" s="36"/>
      <c r="C203" s="219" t="s">
        <v>298</v>
      </c>
      <c r="D203" s="219" t="s">
        <v>287</v>
      </c>
      <c r="E203" s="220" t="s">
        <v>299</v>
      </c>
      <c r="F203" s="221" t="s">
        <v>300</v>
      </c>
      <c r="G203" s="222" t="s">
        <v>181</v>
      </c>
      <c r="H203" s="223">
        <v>7.455</v>
      </c>
      <c r="I203" s="224"/>
      <c r="J203" s="225">
        <f>ROUND(I203*H203,2)</f>
        <v>0</v>
      </c>
      <c r="K203" s="221" t="s">
        <v>182</v>
      </c>
      <c r="L203" s="226"/>
      <c r="M203" s="227" t="s">
        <v>1</v>
      </c>
      <c r="N203" s="228" t="s">
        <v>39</v>
      </c>
      <c r="O203" s="72"/>
      <c r="P203" s="197">
        <f>O203*H203</f>
        <v>0</v>
      </c>
      <c r="Q203" s="197">
        <v>0.0155</v>
      </c>
      <c r="R203" s="197">
        <f>Q203*H203</f>
        <v>0.1155525</v>
      </c>
      <c r="S203" s="197">
        <v>0</v>
      </c>
      <c r="T203" s="198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99" t="s">
        <v>225</v>
      </c>
      <c r="AT203" s="199" t="s">
        <v>287</v>
      </c>
      <c r="AU203" s="199" t="s">
        <v>84</v>
      </c>
      <c r="AY203" s="18" t="s">
        <v>175</v>
      </c>
      <c r="BE203" s="200">
        <f>IF(N203="základní",J203,0)</f>
        <v>0</v>
      </c>
      <c r="BF203" s="200">
        <f>IF(N203="snížená",J203,0)</f>
        <v>0</v>
      </c>
      <c r="BG203" s="200">
        <f>IF(N203="zákl. přenesená",J203,0)</f>
        <v>0</v>
      </c>
      <c r="BH203" s="200">
        <f>IF(N203="sníž. přenesená",J203,0)</f>
        <v>0</v>
      </c>
      <c r="BI203" s="200">
        <f>IF(N203="nulová",J203,0)</f>
        <v>0</v>
      </c>
      <c r="BJ203" s="18" t="s">
        <v>82</v>
      </c>
      <c r="BK203" s="200">
        <f>ROUND(I203*H203,2)</f>
        <v>0</v>
      </c>
      <c r="BL203" s="18" t="s">
        <v>183</v>
      </c>
      <c r="BM203" s="199" t="s">
        <v>301</v>
      </c>
    </row>
    <row r="204" spans="1:47" s="2" customFormat="1" ht="19.5">
      <c r="A204" s="35"/>
      <c r="B204" s="36"/>
      <c r="C204" s="37"/>
      <c r="D204" s="201" t="s">
        <v>185</v>
      </c>
      <c r="E204" s="37"/>
      <c r="F204" s="202" t="s">
        <v>300</v>
      </c>
      <c r="G204" s="37"/>
      <c r="H204" s="37"/>
      <c r="I204" s="203"/>
      <c r="J204" s="37"/>
      <c r="K204" s="37"/>
      <c r="L204" s="40"/>
      <c r="M204" s="204"/>
      <c r="N204" s="205"/>
      <c r="O204" s="72"/>
      <c r="P204" s="72"/>
      <c r="Q204" s="72"/>
      <c r="R204" s="72"/>
      <c r="S204" s="72"/>
      <c r="T204" s="73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8" t="s">
        <v>185</v>
      </c>
      <c r="AU204" s="18" t="s">
        <v>84</v>
      </c>
    </row>
    <row r="205" spans="2:51" s="13" customFormat="1" ht="12">
      <c r="B205" s="208"/>
      <c r="C205" s="209"/>
      <c r="D205" s="201" t="s">
        <v>189</v>
      </c>
      <c r="E205" s="210" t="s">
        <v>1</v>
      </c>
      <c r="F205" s="211" t="s">
        <v>302</v>
      </c>
      <c r="G205" s="209"/>
      <c r="H205" s="212">
        <v>7.455</v>
      </c>
      <c r="I205" s="213"/>
      <c r="J205" s="209"/>
      <c r="K205" s="209"/>
      <c r="L205" s="214"/>
      <c r="M205" s="215"/>
      <c r="N205" s="216"/>
      <c r="O205" s="216"/>
      <c r="P205" s="216"/>
      <c r="Q205" s="216"/>
      <c r="R205" s="216"/>
      <c r="S205" s="216"/>
      <c r="T205" s="217"/>
      <c r="AT205" s="218" t="s">
        <v>189</v>
      </c>
      <c r="AU205" s="218" t="s">
        <v>84</v>
      </c>
      <c r="AV205" s="13" t="s">
        <v>84</v>
      </c>
      <c r="AW205" s="13" t="s">
        <v>30</v>
      </c>
      <c r="AX205" s="13" t="s">
        <v>82</v>
      </c>
      <c r="AY205" s="218" t="s">
        <v>175</v>
      </c>
    </row>
    <row r="206" spans="1:65" s="2" customFormat="1" ht="22.15" customHeight="1">
      <c r="A206" s="35"/>
      <c r="B206" s="36"/>
      <c r="C206" s="188" t="s">
        <v>303</v>
      </c>
      <c r="D206" s="188" t="s">
        <v>178</v>
      </c>
      <c r="E206" s="189" t="s">
        <v>304</v>
      </c>
      <c r="F206" s="190" t="s">
        <v>305</v>
      </c>
      <c r="G206" s="191" t="s">
        <v>306</v>
      </c>
      <c r="H206" s="192">
        <v>1.7</v>
      </c>
      <c r="I206" s="193"/>
      <c r="J206" s="194">
        <f>ROUND(I206*H206,2)</f>
        <v>0</v>
      </c>
      <c r="K206" s="190" t="s">
        <v>182</v>
      </c>
      <c r="L206" s="40"/>
      <c r="M206" s="195" t="s">
        <v>1</v>
      </c>
      <c r="N206" s="196" t="s">
        <v>39</v>
      </c>
      <c r="O206" s="72"/>
      <c r="P206" s="197">
        <f>O206*H206</f>
        <v>0</v>
      </c>
      <c r="Q206" s="197">
        <v>3E-05</v>
      </c>
      <c r="R206" s="197">
        <f>Q206*H206</f>
        <v>5.1E-05</v>
      </c>
      <c r="S206" s="197">
        <v>0</v>
      </c>
      <c r="T206" s="198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99" t="s">
        <v>183</v>
      </c>
      <c r="AT206" s="199" t="s">
        <v>178</v>
      </c>
      <c r="AU206" s="199" t="s">
        <v>84</v>
      </c>
      <c r="AY206" s="18" t="s">
        <v>175</v>
      </c>
      <c r="BE206" s="200">
        <f>IF(N206="základní",J206,0)</f>
        <v>0</v>
      </c>
      <c r="BF206" s="200">
        <f>IF(N206="snížená",J206,0)</f>
        <v>0</v>
      </c>
      <c r="BG206" s="200">
        <f>IF(N206="zákl. přenesená",J206,0)</f>
        <v>0</v>
      </c>
      <c r="BH206" s="200">
        <f>IF(N206="sníž. přenesená",J206,0)</f>
        <v>0</v>
      </c>
      <c r="BI206" s="200">
        <f>IF(N206="nulová",J206,0)</f>
        <v>0</v>
      </c>
      <c r="BJ206" s="18" t="s">
        <v>82</v>
      </c>
      <c r="BK206" s="200">
        <f>ROUND(I206*H206,2)</f>
        <v>0</v>
      </c>
      <c r="BL206" s="18" t="s">
        <v>183</v>
      </c>
      <c r="BM206" s="199" t="s">
        <v>307</v>
      </c>
    </row>
    <row r="207" spans="1:47" s="2" customFormat="1" ht="19.5">
      <c r="A207" s="35"/>
      <c r="B207" s="36"/>
      <c r="C207" s="37"/>
      <c r="D207" s="201" t="s">
        <v>185</v>
      </c>
      <c r="E207" s="37"/>
      <c r="F207" s="202" t="s">
        <v>308</v>
      </c>
      <c r="G207" s="37"/>
      <c r="H207" s="37"/>
      <c r="I207" s="203"/>
      <c r="J207" s="37"/>
      <c r="K207" s="37"/>
      <c r="L207" s="40"/>
      <c r="M207" s="204"/>
      <c r="N207" s="205"/>
      <c r="O207" s="72"/>
      <c r="P207" s="72"/>
      <c r="Q207" s="72"/>
      <c r="R207" s="72"/>
      <c r="S207" s="72"/>
      <c r="T207" s="73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8" t="s">
        <v>185</v>
      </c>
      <c r="AU207" s="18" t="s">
        <v>84</v>
      </c>
    </row>
    <row r="208" spans="1:47" s="2" customFormat="1" ht="12">
      <c r="A208" s="35"/>
      <c r="B208" s="36"/>
      <c r="C208" s="37"/>
      <c r="D208" s="206" t="s">
        <v>187</v>
      </c>
      <c r="E208" s="37"/>
      <c r="F208" s="207" t="s">
        <v>309</v>
      </c>
      <c r="G208" s="37"/>
      <c r="H208" s="37"/>
      <c r="I208" s="203"/>
      <c r="J208" s="37"/>
      <c r="K208" s="37"/>
      <c r="L208" s="40"/>
      <c r="M208" s="204"/>
      <c r="N208" s="205"/>
      <c r="O208" s="72"/>
      <c r="P208" s="72"/>
      <c r="Q208" s="72"/>
      <c r="R208" s="72"/>
      <c r="S208" s="72"/>
      <c r="T208" s="73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8" t="s">
        <v>187</v>
      </c>
      <c r="AU208" s="18" t="s">
        <v>84</v>
      </c>
    </row>
    <row r="209" spans="1:65" s="2" customFormat="1" ht="22.15" customHeight="1">
      <c r="A209" s="35"/>
      <c r="B209" s="36"/>
      <c r="C209" s="219" t="s">
        <v>7</v>
      </c>
      <c r="D209" s="219" t="s">
        <v>287</v>
      </c>
      <c r="E209" s="220" t="s">
        <v>310</v>
      </c>
      <c r="F209" s="221" t="s">
        <v>311</v>
      </c>
      <c r="G209" s="222" t="s">
        <v>306</v>
      </c>
      <c r="H209" s="223">
        <v>1.785</v>
      </c>
      <c r="I209" s="224"/>
      <c r="J209" s="225">
        <f>ROUND(I209*H209,2)</f>
        <v>0</v>
      </c>
      <c r="K209" s="221" t="s">
        <v>182</v>
      </c>
      <c r="L209" s="226"/>
      <c r="M209" s="227" t="s">
        <v>1</v>
      </c>
      <c r="N209" s="228" t="s">
        <v>39</v>
      </c>
      <c r="O209" s="72"/>
      <c r="P209" s="197">
        <f>O209*H209</f>
        <v>0</v>
      </c>
      <c r="Q209" s="197">
        <v>0.00032</v>
      </c>
      <c r="R209" s="197">
        <f>Q209*H209</f>
        <v>0.0005712</v>
      </c>
      <c r="S209" s="197">
        <v>0</v>
      </c>
      <c r="T209" s="198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99" t="s">
        <v>225</v>
      </c>
      <c r="AT209" s="199" t="s">
        <v>287</v>
      </c>
      <c r="AU209" s="199" t="s">
        <v>84</v>
      </c>
      <c r="AY209" s="18" t="s">
        <v>175</v>
      </c>
      <c r="BE209" s="200">
        <f>IF(N209="základní",J209,0)</f>
        <v>0</v>
      </c>
      <c r="BF209" s="200">
        <f>IF(N209="snížená",J209,0)</f>
        <v>0</v>
      </c>
      <c r="BG209" s="200">
        <f>IF(N209="zákl. přenesená",J209,0)</f>
        <v>0</v>
      </c>
      <c r="BH209" s="200">
        <f>IF(N209="sníž. přenesená",J209,0)</f>
        <v>0</v>
      </c>
      <c r="BI209" s="200">
        <f>IF(N209="nulová",J209,0)</f>
        <v>0</v>
      </c>
      <c r="BJ209" s="18" t="s">
        <v>82</v>
      </c>
      <c r="BK209" s="200">
        <f>ROUND(I209*H209,2)</f>
        <v>0</v>
      </c>
      <c r="BL209" s="18" t="s">
        <v>183</v>
      </c>
      <c r="BM209" s="199" t="s">
        <v>312</v>
      </c>
    </row>
    <row r="210" spans="1:47" s="2" customFormat="1" ht="12">
      <c r="A210" s="35"/>
      <c r="B210" s="36"/>
      <c r="C210" s="37"/>
      <c r="D210" s="201" t="s">
        <v>185</v>
      </c>
      <c r="E210" s="37"/>
      <c r="F210" s="202" t="s">
        <v>311</v>
      </c>
      <c r="G210" s="37"/>
      <c r="H210" s="37"/>
      <c r="I210" s="203"/>
      <c r="J210" s="37"/>
      <c r="K210" s="37"/>
      <c r="L210" s="40"/>
      <c r="M210" s="204"/>
      <c r="N210" s="205"/>
      <c r="O210" s="72"/>
      <c r="P210" s="72"/>
      <c r="Q210" s="72"/>
      <c r="R210" s="72"/>
      <c r="S210" s="72"/>
      <c r="T210" s="73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T210" s="18" t="s">
        <v>185</v>
      </c>
      <c r="AU210" s="18" t="s">
        <v>84</v>
      </c>
    </row>
    <row r="211" spans="2:51" s="13" customFormat="1" ht="12">
      <c r="B211" s="208"/>
      <c r="C211" s="209"/>
      <c r="D211" s="201" t="s">
        <v>189</v>
      </c>
      <c r="E211" s="210" t="s">
        <v>1</v>
      </c>
      <c r="F211" s="211" t="s">
        <v>313</v>
      </c>
      <c r="G211" s="209"/>
      <c r="H211" s="212">
        <v>1.785</v>
      </c>
      <c r="I211" s="213"/>
      <c r="J211" s="209"/>
      <c r="K211" s="209"/>
      <c r="L211" s="214"/>
      <c r="M211" s="215"/>
      <c r="N211" s="216"/>
      <c r="O211" s="216"/>
      <c r="P211" s="216"/>
      <c r="Q211" s="216"/>
      <c r="R211" s="216"/>
      <c r="S211" s="216"/>
      <c r="T211" s="217"/>
      <c r="AT211" s="218" t="s">
        <v>189</v>
      </c>
      <c r="AU211" s="218" t="s">
        <v>84</v>
      </c>
      <c r="AV211" s="13" t="s">
        <v>84</v>
      </c>
      <c r="AW211" s="13" t="s">
        <v>30</v>
      </c>
      <c r="AX211" s="13" t="s">
        <v>82</v>
      </c>
      <c r="AY211" s="218" t="s">
        <v>175</v>
      </c>
    </row>
    <row r="212" spans="1:65" s="2" customFormat="1" ht="14.45" customHeight="1">
      <c r="A212" s="35"/>
      <c r="B212" s="36"/>
      <c r="C212" s="188" t="s">
        <v>314</v>
      </c>
      <c r="D212" s="188" t="s">
        <v>178</v>
      </c>
      <c r="E212" s="189" t="s">
        <v>315</v>
      </c>
      <c r="F212" s="190" t="s">
        <v>316</v>
      </c>
      <c r="G212" s="191" t="s">
        <v>306</v>
      </c>
      <c r="H212" s="192">
        <v>3.6</v>
      </c>
      <c r="I212" s="193"/>
      <c r="J212" s="194">
        <f>ROUND(I212*H212,2)</f>
        <v>0</v>
      </c>
      <c r="K212" s="190" t="s">
        <v>182</v>
      </c>
      <c r="L212" s="40"/>
      <c r="M212" s="195" t="s">
        <v>1</v>
      </c>
      <c r="N212" s="196" t="s">
        <v>39</v>
      </c>
      <c r="O212" s="72"/>
      <c r="P212" s="197">
        <f>O212*H212</f>
        <v>0</v>
      </c>
      <c r="Q212" s="197">
        <v>0</v>
      </c>
      <c r="R212" s="197">
        <f>Q212*H212</f>
        <v>0</v>
      </c>
      <c r="S212" s="197">
        <v>0</v>
      </c>
      <c r="T212" s="198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99" t="s">
        <v>183</v>
      </c>
      <c r="AT212" s="199" t="s">
        <v>178</v>
      </c>
      <c r="AU212" s="199" t="s">
        <v>84</v>
      </c>
      <c r="AY212" s="18" t="s">
        <v>175</v>
      </c>
      <c r="BE212" s="200">
        <f>IF(N212="základní",J212,0)</f>
        <v>0</v>
      </c>
      <c r="BF212" s="200">
        <f>IF(N212="snížená",J212,0)</f>
        <v>0</v>
      </c>
      <c r="BG212" s="200">
        <f>IF(N212="zákl. přenesená",J212,0)</f>
        <v>0</v>
      </c>
      <c r="BH212" s="200">
        <f>IF(N212="sníž. přenesená",J212,0)</f>
        <v>0</v>
      </c>
      <c r="BI212" s="200">
        <f>IF(N212="nulová",J212,0)</f>
        <v>0</v>
      </c>
      <c r="BJ212" s="18" t="s">
        <v>82</v>
      </c>
      <c r="BK212" s="200">
        <f>ROUND(I212*H212,2)</f>
        <v>0</v>
      </c>
      <c r="BL212" s="18" t="s">
        <v>183</v>
      </c>
      <c r="BM212" s="199" t="s">
        <v>317</v>
      </c>
    </row>
    <row r="213" spans="1:47" s="2" customFormat="1" ht="19.5">
      <c r="A213" s="35"/>
      <c r="B213" s="36"/>
      <c r="C213" s="37"/>
      <c r="D213" s="201" t="s">
        <v>185</v>
      </c>
      <c r="E213" s="37"/>
      <c r="F213" s="202" t="s">
        <v>318</v>
      </c>
      <c r="G213" s="37"/>
      <c r="H213" s="37"/>
      <c r="I213" s="203"/>
      <c r="J213" s="37"/>
      <c r="K213" s="37"/>
      <c r="L213" s="40"/>
      <c r="M213" s="204"/>
      <c r="N213" s="205"/>
      <c r="O213" s="72"/>
      <c r="P213" s="72"/>
      <c r="Q213" s="72"/>
      <c r="R213" s="72"/>
      <c r="S213" s="72"/>
      <c r="T213" s="73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T213" s="18" t="s">
        <v>185</v>
      </c>
      <c r="AU213" s="18" t="s">
        <v>84</v>
      </c>
    </row>
    <row r="214" spans="1:47" s="2" customFormat="1" ht="12">
      <c r="A214" s="35"/>
      <c r="B214" s="36"/>
      <c r="C214" s="37"/>
      <c r="D214" s="206" t="s">
        <v>187</v>
      </c>
      <c r="E214" s="37"/>
      <c r="F214" s="207" t="s">
        <v>319</v>
      </c>
      <c r="G214" s="37"/>
      <c r="H214" s="37"/>
      <c r="I214" s="203"/>
      <c r="J214" s="37"/>
      <c r="K214" s="37"/>
      <c r="L214" s="40"/>
      <c r="M214" s="204"/>
      <c r="N214" s="205"/>
      <c r="O214" s="72"/>
      <c r="P214" s="72"/>
      <c r="Q214" s="72"/>
      <c r="R214" s="72"/>
      <c r="S214" s="72"/>
      <c r="T214" s="73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T214" s="18" t="s">
        <v>187</v>
      </c>
      <c r="AU214" s="18" t="s">
        <v>84</v>
      </c>
    </row>
    <row r="215" spans="2:51" s="13" customFormat="1" ht="12">
      <c r="B215" s="208"/>
      <c r="C215" s="209"/>
      <c r="D215" s="201" t="s">
        <v>189</v>
      </c>
      <c r="E215" s="210" t="s">
        <v>1</v>
      </c>
      <c r="F215" s="211" t="s">
        <v>320</v>
      </c>
      <c r="G215" s="209"/>
      <c r="H215" s="212">
        <v>3.6</v>
      </c>
      <c r="I215" s="213"/>
      <c r="J215" s="209"/>
      <c r="K215" s="209"/>
      <c r="L215" s="214"/>
      <c r="M215" s="215"/>
      <c r="N215" s="216"/>
      <c r="O215" s="216"/>
      <c r="P215" s="216"/>
      <c r="Q215" s="216"/>
      <c r="R215" s="216"/>
      <c r="S215" s="216"/>
      <c r="T215" s="217"/>
      <c r="AT215" s="218" t="s">
        <v>189</v>
      </c>
      <c r="AU215" s="218" t="s">
        <v>84</v>
      </c>
      <c r="AV215" s="13" t="s">
        <v>84</v>
      </c>
      <c r="AW215" s="13" t="s">
        <v>30</v>
      </c>
      <c r="AX215" s="13" t="s">
        <v>82</v>
      </c>
      <c r="AY215" s="218" t="s">
        <v>175</v>
      </c>
    </row>
    <row r="216" spans="1:65" s="2" customFormat="1" ht="22.15" customHeight="1">
      <c r="A216" s="35"/>
      <c r="B216" s="36"/>
      <c r="C216" s="219" t="s">
        <v>321</v>
      </c>
      <c r="D216" s="219" t="s">
        <v>287</v>
      </c>
      <c r="E216" s="220" t="s">
        <v>322</v>
      </c>
      <c r="F216" s="221" t="s">
        <v>323</v>
      </c>
      <c r="G216" s="222" t="s">
        <v>306</v>
      </c>
      <c r="H216" s="223">
        <v>3.78</v>
      </c>
      <c r="I216" s="224"/>
      <c r="J216" s="225">
        <f>ROUND(I216*H216,2)</f>
        <v>0</v>
      </c>
      <c r="K216" s="221" t="s">
        <v>182</v>
      </c>
      <c r="L216" s="226"/>
      <c r="M216" s="227" t="s">
        <v>1</v>
      </c>
      <c r="N216" s="228" t="s">
        <v>39</v>
      </c>
      <c r="O216" s="72"/>
      <c r="P216" s="197">
        <f>O216*H216</f>
        <v>0</v>
      </c>
      <c r="Q216" s="197">
        <v>0.0001</v>
      </c>
      <c r="R216" s="197">
        <f>Q216*H216</f>
        <v>0.00037799999999999997</v>
      </c>
      <c r="S216" s="197">
        <v>0</v>
      </c>
      <c r="T216" s="198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99" t="s">
        <v>225</v>
      </c>
      <c r="AT216" s="199" t="s">
        <v>287</v>
      </c>
      <c r="AU216" s="199" t="s">
        <v>84</v>
      </c>
      <c r="AY216" s="18" t="s">
        <v>175</v>
      </c>
      <c r="BE216" s="200">
        <f>IF(N216="základní",J216,0)</f>
        <v>0</v>
      </c>
      <c r="BF216" s="200">
        <f>IF(N216="snížená",J216,0)</f>
        <v>0</v>
      </c>
      <c r="BG216" s="200">
        <f>IF(N216="zákl. přenesená",J216,0)</f>
        <v>0</v>
      </c>
      <c r="BH216" s="200">
        <f>IF(N216="sníž. přenesená",J216,0)</f>
        <v>0</v>
      </c>
      <c r="BI216" s="200">
        <f>IF(N216="nulová",J216,0)</f>
        <v>0</v>
      </c>
      <c r="BJ216" s="18" t="s">
        <v>82</v>
      </c>
      <c r="BK216" s="200">
        <f>ROUND(I216*H216,2)</f>
        <v>0</v>
      </c>
      <c r="BL216" s="18" t="s">
        <v>183</v>
      </c>
      <c r="BM216" s="199" t="s">
        <v>324</v>
      </c>
    </row>
    <row r="217" spans="1:47" s="2" customFormat="1" ht="12">
      <c r="A217" s="35"/>
      <c r="B217" s="36"/>
      <c r="C217" s="37"/>
      <c r="D217" s="201" t="s">
        <v>185</v>
      </c>
      <c r="E217" s="37"/>
      <c r="F217" s="202" t="s">
        <v>323</v>
      </c>
      <c r="G217" s="37"/>
      <c r="H217" s="37"/>
      <c r="I217" s="203"/>
      <c r="J217" s="37"/>
      <c r="K217" s="37"/>
      <c r="L217" s="40"/>
      <c r="M217" s="204"/>
      <c r="N217" s="205"/>
      <c r="O217" s="72"/>
      <c r="P217" s="72"/>
      <c r="Q217" s="72"/>
      <c r="R217" s="72"/>
      <c r="S217" s="72"/>
      <c r="T217" s="73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T217" s="18" t="s">
        <v>185</v>
      </c>
      <c r="AU217" s="18" t="s">
        <v>84</v>
      </c>
    </row>
    <row r="218" spans="2:51" s="13" customFormat="1" ht="12">
      <c r="B218" s="208"/>
      <c r="C218" s="209"/>
      <c r="D218" s="201" t="s">
        <v>189</v>
      </c>
      <c r="E218" s="210" t="s">
        <v>1</v>
      </c>
      <c r="F218" s="211" t="s">
        <v>325</v>
      </c>
      <c r="G218" s="209"/>
      <c r="H218" s="212">
        <v>3.78</v>
      </c>
      <c r="I218" s="213"/>
      <c r="J218" s="209"/>
      <c r="K218" s="209"/>
      <c r="L218" s="214"/>
      <c r="M218" s="215"/>
      <c r="N218" s="216"/>
      <c r="O218" s="216"/>
      <c r="P218" s="216"/>
      <c r="Q218" s="216"/>
      <c r="R218" s="216"/>
      <c r="S218" s="216"/>
      <c r="T218" s="217"/>
      <c r="AT218" s="218" t="s">
        <v>189</v>
      </c>
      <c r="AU218" s="218" t="s">
        <v>84</v>
      </c>
      <c r="AV218" s="13" t="s">
        <v>84</v>
      </c>
      <c r="AW218" s="13" t="s">
        <v>30</v>
      </c>
      <c r="AX218" s="13" t="s">
        <v>82</v>
      </c>
      <c r="AY218" s="218" t="s">
        <v>175</v>
      </c>
    </row>
    <row r="219" spans="1:65" s="2" customFormat="1" ht="22.15" customHeight="1">
      <c r="A219" s="35"/>
      <c r="B219" s="36"/>
      <c r="C219" s="188" t="s">
        <v>326</v>
      </c>
      <c r="D219" s="188" t="s">
        <v>178</v>
      </c>
      <c r="E219" s="189" t="s">
        <v>327</v>
      </c>
      <c r="F219" s="190" t="s">
        <v>328</v>
      </c>
      <c r="G219" s="191" t="s">
        <v>181</v>
      </c>
      <c r="H219" s="192">
        <v>7.1</v>
      </c>
      <c r="I219" s="193"/>
      <c r="J219" s="194">
        <f>ROUND(I219*H219,2)</f>
        <v>0</v>
      </c>
      <c r="K219" s="190" t="s">
        <v>182</v>
      </c>
      <c r="L219" s="40"/>
      <c r="M219" s="195" t="s">
        <v>1</v>
      </c>
      <c r="N219" s="196" t="s">
        <v>39</v>
      </c>
      <c r="O219" s="72"/>
      <c r="P219" s="197">
        <f>O219*H219</f>
        <v>0</v>
      </c>
      <c r="Q219" s="197">
        <v>0.0231</v>
      </c>
      <c r="R219" s="197">
        <f>Q219*H219</f>
        <v>0.16401</v>
      </c>
      <c r="S219" s="197">
        <v>0</v>
      </c>
      <c r="T219" s="198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99" t="s">
        <v>183</v>
      </c>
      <c r="AT219" s="199" t="s">
        <v>178</v>
      </c>
      <c r="AU219" s="199" t="s">
        <v>84</v>
      </c>
      <c r="AY219" s="18" t="s">
        <v>175</v>
      </c>
      <c r="BE219" s="200">
        <f>IF(N219="základní",J219,0)</f>
        <v>0</v>
      </c>
      <c r="BF219" s="200">
        <f>IF(N219="snížená",J219,0)</f>
        <v>0</v>
      </c>
      <c r="BG219" s="200">
        <f>IF(N219="zákl. přenesená",J219,0)</f>
        <v>0</v>
      </c>
      <c r="BH219" s="200">
        <f>IF(N219="sníž. přenesená",J219,0)</f>
        <v>0</v>
      </c>
      <c r="BI219" s="200">
        <f>IF(N219="nulová",J219,0)</f>
        <v>0</v>
      </c>
      <c r="BJ219" s="18" t="s">
        <v>82</v>
      </c>
      <c r="BK219" s="200">
        <f>ROUND(I219*H219,2)</f>
        <v>0</v>
      </c>
      <c r="BL219" s="18" t="s">
        <v>183</v>
      </c>
      <c r="BM219" s="199" t="s">
        <v>329</v>
      </c>
    </row>
    <row r="220" spans="1:47" s="2" customFormat="1" ht="19.5">
      <c r="A220" s="35"/>
      <c r="B220" s="36"/>
      <c r="C220" s="37"/>
      <c r="D220" s="201" t="s">
        <v>185</v>
      </c>
      <c r="E220" s="37"/>
      <c r="F220" s="202" t="s">
        <v>330</v>
      </c>
      <c r="G220" s="37"/>
      <c r="H220" s="37"/>
      <c r="I220" s="203"/>
      <c r="J220" s="37"/>
      <c r="K220" s="37"/>
      <c r="L220" s="40"/>
      <c r="M220" s="204"/>
      <c r="N220" s="205"/>
      <c r="O220" s="72"/>
      <c r="P220" s="72"/>
      <c r="Q220" s="72"/>
      <c r="R220" s="72"/>
      <c r="S220" s="72"/>
      <c r="T220" s="73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T220" s="18" t="s">
        <v>185</v>
      </c>
      <c r="AU220" s="18" t="s">
        <v>84</v>
      </c>
    </row>
    <row r="221" spans="1:47" s="2" customFormat="1" ht="12">
      <c r="A221" s="35"/>
      <c r="B221" s="36"/>
      <c r="C221" s="37"/>
      <c r="D221" s="206" t="s">
        <v>187</v>
      </c>
      <c r="E221" s="37"/>
      <c r="F221" s="207" t="s">
        <v>331</v>
      </c>
      <c r="G221" s="37"/>
      <c r="H221" s="37"/>
      <c r="I221" s="203"/>
      <c r="J221" s="37"/>
      <c r="K221" s="37"/>
      <c r="L221" s="40"/>
      <c r="M221" s="204"/>
      <c r="N221" s="205"/>
      <c r="O221" s="72"/>
      <c r="P221" s="72"/>
      <c r="Q221" s="72"/>
      <c r="R221" s="72"/>
      <c r="S221" s="72"/>
      <c r="T221" s="73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T221" s="18" t="s">
        <v>187</v>
      </c>
      <c r="AU221" s="18" t="s">
        <v>84</v>
      </c>
    </row>
    <row r="222" spans="1:65" s="2" customFormat="1" ht="22.15" customHeight="1">
      <c r="A222" s="35"/>
      <c r="B222" s="36"/>
      <c r="C222" s="188" t="s">
        <v>332</v>
      </c>
      <c r="D222" s="188" t="s">
        <v>178</v>
      </c>
      <c r="E222" s="189" t="s">
        <v>333</v>
      </c>
      <c r="F222" s="190" t="s">
        <v>334</v>
      </c>
      <c r="G222" s="191" t="s">
        <v>181</v>
      </c>
      <c r="H222" s="192">
        <v>7.64</v>
      </c>
      <c r="I222" s="193"/>
      <c r="J222" s="194">
        <f>ROUND(I222*H222,2)</f>
        <v>0</v>
      </c>
      <c r="K222" s="190" t="s">
        <v>182</v>
      </c>
      <c r="L222" s="40"/>
      <c r="M222" s="195" t="s">
        <v>1</v>
      </c>
      <c r="N222" s="196" t="s">
        <v>39</v>
      </c>
      <c r="O222" s="72"/>
      <c r="P222" s="197">
        <f>O222*H222</f>
        <v>0</v>
      </c>
      <c r="Q222" s="197">
        <v>0.0027</v>
      </c>
      <c r="R222" s="197">
        <f>Q222*H222</f>
        <v>0.020628</v>
      </c>
      <c r="S222" s="197">
        <v>0</v>
      </c>
      <c r="T222" s="198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99" t="s">
        <v>183</v>
      </c>
      <c r="AT222" s="199" t="s">
        <v>178</v>
      </c>
      <c r="AU222" s="199" t="s">
        <v>84</v>
      </c>
      <c r="AY222" s="18" t="s">
        <v>175</v>
      </c>
      <c r="BE222" s="200">
        <f>IF(N222="základní",J222,0)</f>
        <v>0</v>
      </c>
      <c r="BF222" s="200">
        <f>IF(N222="snížená",J222,0)</f>
        <v>0</v>
      </c>
      <c r="BG222" s="200">
        <f>IF(N222="zákl. přenesená",J222,0)</f>
        <v>0</v>
      </c>
      <c r="BH222" s="200">
        <f>IF(N222="sníž. přenesená",J222,0)</f>
        <v>0</v>
      </c>
      <c r="BI222" s="200">
        <f>IF(N222="nulová",J222,0)</f>
        <v>0</v>
      </c>
      <c r="BJ222" s="18" t="s">
        <v>82</v>
      </c>
      <c r="BK222" s="200">
        <f>ROUND(I222*H222,2)</f>
        <v>0</v>
      </c>
      <c r="BL222" s="18" t="s">
        <v>183</v>
      </c>
      <c r="BM222" s="199" t="s">
        <v>335</v>
      </c>
    </row>
    <row r="223" spans="1:47" s="2" customFormat="1" ht="19.5">
      <c r="A223" s="35"/>
      <c r="B223" s="36"/>
      <c r="C223" s="37"/>
      <c r="D223" s="201" t="s">
        <v>185</v>
      </c>
      <c r="E223" s="37"/>
      <c r="F223" s="202" t="s">
        <v>336</v>
      </c>
      <c r="G223" s="37"/>
      <c r="H223" s="37"/>
      <c r="I223" s="203"/>
      <c r="J223" s="37"/>
      <c r="K223" s="37"/>
      <c r="L223" s="40"/>
      <c r="M223" s="204"/>
      <c r="N223" s="205"/>
      <c r="O223" s="72"/>
      <c r="P223" s="72"/>
      <c r="Q223" s="72"/>
      <c r="R223" s="72"/>
      <c r="S223" s="72"/>
      <c r="T223" s="73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T223" s="18" t="s">
        <v>185</v>
      </c>
      <c r="AU223" s="18" t="s">
        <v>84</v>
      </c>
    </row>
    <row r="224" spans="1:47" s="2" customFormat="1" ht="12">
      <c r="A224" s="35"/>
      <c r="B224" s="36"/>
      <c r="C224" s="37"/>
      <c r="D224" s="206" t="s">
        <v>187</v>
      </c>
      <c r="E224" s="37"/>
      <c r="F224" s="207" t="s">
        <v>337</v>
      </c>
      <c r="G224" s="37"/>
      <c r="H224" s="37"/>
      <c r="I224" s="203"/>
      <c r="J224" s="37"/>
      <c r="K224" s="37"/>
      <c r="L224" s="40"/>
      <c r="M224" s="204"/>
      <c r="N224" s="205"/>
      <c r="O224" s="72"/>
      <c r="P224" s="72"/>
      <c r="Q224" s="72"/>
      <c r="R224" s="72"/>
      <c r="S224" s="72"/>
      <c r="T224" s="73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8" t="s">
        <v>187</v>
      </c>
      <c r="AU224" s="18" t="s">
        <v>84</v>
      </c>
    </row>
    <row r="225" spans="2:51" s="13" customFormat="1" ht="12">
      <c r="B225" s="208"/>
      <c r="C225" s="209"/>
      <c r="D225" s="201" t="s">
        <v>189</v>
      </c>
      <c r="E225" s="210" t="s">
        <v>1</v>
      </c>
      <c r="F225" s="211" t="s">
        <v>338</v>
      </c>
      <c r="G225" s="209"/>
      <c r="H225" s="212">
        <v>7.64</v>
      </c>
      <c r="I225" s="213"/>
      <c r="J225" s="209"/>
      <c r="K225" s="209"/>
      <c r="L225" s="214"/>
      <c r="M225" s="215"/>
      <c r="N225" s="216"/>
      <c r="O225" s="216"/>
      <c r="P225" s="216"/>
      <c r="Q225" s="216"/>
      <c r="R225" s="216"/>
      <c r="S225" s="216"/>
      <c r="T225" s="217"/>
      <c r="AT225" s="218" t="s">
        <v>189</v>
      </c>
      <c r="AU225" s="218" t="s">
        <v>84</v>
      </c>
      <c r="AV225" s="13" t="s">
        <v>84</v>
      </c>
      <c r="AW225" s="13" t="s">
        <v>30</v>
      </c>
      <c r="AX225" s="13" t="s">
        <v>82</v>
      </c>
      <c r="AY225" s="218" t="s">
        <v>175</v>
      </c>
    </row>
    <row r="226" spans="1:65" s="2" customFormat="1" ht="30" customHeight="1">
      <c r="A226" s="35"/>
      <c r="B226" s="36"/>
      <c r="C226" s="188" t="s">
        <v>339</v>
      </c>
      <c r="D226" s="188" t="s">
        <v>178</v>
      </c>
      <c r="E226" s="189" t="s">
        <v>340</v>
      </c>
      <c r="F226" s="190" t="s">
        <v>341</v>
      </c>
      <c r="G226" s="191" t="s">
        <v>342</v>
      </c>
      <c r="H226" s="192">
        <v>0.605</v>
      </c>
      <c r="I226" s="193"/>
      <c r="J226" s="194">
        <f>ROUND(I226*H226,2)</f>
        <v>0</v>
      </c>
      <c r="K226" s="190" t="s">
        <v>182</v>
      </c>
      <c r="L226" s="40"/>
      <c r="M226" s="195" t="s">
        <v>1</v>
      </c>
      <c r="N226" s="196" t="s">
        <v>39</v>
      </c>
      <c r="O226" s="72"/>
      <c r="P226" s="197">
        <f>O226*H226</f>
        <v>0</v>
      </c>
      <c r="Q226" s="197">
        <v>2.50187</v>
      </c>
      <c r="R226" s="197">
        <f>Q226*H226</f>
        <v>1.5136313499999998</v>
      </c>
      <c r="S226" s="197">
        <v>0</v>
      </c>
      <c r="T226" s="198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99" t="s">
        <v>183</v>
      </c>
      <c r="AT226" s="199" t="s">
        <v>178</v>
      </c>
      <c r="AU226" s="199" t="s">
        <v>84</v>
      </c>
      <c r="AY226" s="18" t="s">
        <v>175</v>
      </c>
      <c r="BE226" s="200">
        <f>IF(N226="základní",J226,0)</f>
        <v>0</v>
      </c>
      <c r="BF226" s="200">
        <f>IF(N226="snížená",J226,0)</f>
        <v>0</v>
      </c>
      <c r="BG226" s="200">
        <f>IF(N226="zákl. přenesená",J226,0)</f>
        <v>0</v>
      </c>
      <c r="BH226" s="200">
        <f>IF(N226="sníž. přenesená",J226,0)</f>
        <v>0</v>
      </c>
      <c r="BI226" s="200">
        <f>IF(N226="nulová",J226,0)</f>
        <v>0</v>
      </c>
      <c r="BJ226" s="18" t="s">
        <v>82</v>
      </c>
      <c r="BK226" s="200">
        <f>ROUND(I226*H226,2)</f>
        <v>0</v>
      </c>
      <c r="BL226" s="18" t="s">
        <v>183</v>
      </c>
      <c r="BM226" s="199" t="s">
        <v>343</v>
      </c>
    </row>
    <row r="227" spans="1:47" s="2" customFormat="1" ht="19.5">
      <c r="A227" s="35"/>
      <c r="B227" s="36"/>
      <c r="C227" s="37"/>
      <c r="D227" s="201" t="s">
        <v>185</v>
      </c>
      <c r="E227" s="37"/>
      <c r="F227" s="202" t="s">
        <v>344</v>
      </c>
      <c r="G227" s="37"/>
      <c r="H227" s="37"/>
      <c r="I227" s="203"/>
      <c r="J227" s="37"/>
      <c r="K227" s="37"/>
      <c r="L227" s="40"/>
      <c r="M227" s="204"/>
      <c r="N227" s="205"/>
      <c r="O227" s="72"/>
      <c r="P227" s="72"/>
      <c r="Q227" s="72"/>
      <c r="R227" s="72"/>
      <c r="S227" s="72"/>
      <c r="T227" s="73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T227" s="18" t="s">
        <v>185</v>
      </c>
      <c r="AU227" s="18" t="s">
        <v>84</v>
      </c>
    </row>
    <row r="228" spans="1:47" s="2" customFormat="1" ht="12">
      <c r="A228" s="35"/>
      <c r="B228" s="36"/>
      <c r="C228" s="37"/>
      <c r="D228" s="206" t="s">
        <v>187</v>
      </c>
      <c r="E228" s="37"/>
      <c r="F228" s="207" t="s">
        <v>345</v>
      </c>
      <c r="G228" s="37"/>
      <c r="H228" s="37"/>
      <c r="I228" s="203"/>
      <c r="J228" s="37"/>
      <c r="K228" s="37"/>
      <c r="L228" s="40"/>
      <c r="M228" s="204"/>
      <c r="N228" s="205"/>
      <c r="O228" s="72"/>
      <c r="P228" s="72"/>
      <c r="Q228" s="72"/>
      <c r="R228" s="72"/>
      <c r="S228" s="72"/>
      <c r="T228" s="73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T228" s="18" t="s">
        <v>187</v>
      </c>
      <c r="AU228" s="18" t="s">
        <v>84</v>
      </c>
    </row>
    <row r="229" spans="2:51" s="13" customFormat="1" ht="12">
      <c r="B229" s="208"/>
      <c r="C229" s="209"/>
      <c r="D229" s="201" t="s">
        <v>189</v>
      </c>
      <c r="E229" s="210" t="s">
        <v>1</v>
      </c>
      <c r="F229" s="211" t="s">
        <v>346</v>
      </c>
      <c r="G229" s="209"/>
      <c r="H229" s="212">
        <v>0.605</v>
      </c>
      <c r="I229" s="213"/>
      <c r="J229" s="209"/>
      <c r="K229" s="209"/>
      <c r="L229" s="214"/>
      <c r="M229" s="215"/>
      <c r="N229" s="216"/>
      <c r="O229" s="216"/>
      <c r="P229" s="216"/>
      <c r="Q229" s="216"/>
      <c r="R229" s="216"/>
      <c r="S229" s="216"/>
      <c r="T229" s="217"/>
      <c r="AT229" s="218" t="s">
        <v>189</v>
      </c>
      <c r="AU229" s="218" t="s">
        <v>84</v>
      </c>
      <c r="AV229" s="13" t="s">
        <v>84</v>
      </c>
      <c r="AW229" s="13" t="s">
        <v>30</v>
      </c>
      <c r="AX229" s="13" t="s">
        <v>82</v>
      </c>
      <c r="AY229" s="218" t="s">
        <v>175</v>
      </c>
    </row>
    <row r="230" spans="1:65" s="2" customFormat="1" ht="30" customHeight="1">
      <c r="A230" s="35"/>
      <c r="B230" s="36"/>
      <c r="C230" s="188" t="s">
        <v>347</v>
      </c>
      <c r="D230" s="188" t="s">
        <v>178</v>
      </c>
      <c r="E230" s="189" t="s">
        <v>348</v>
      </c>
      <c r="F230" s="190" t="s">
        <v>349</v>
      </c>
      <c r="G230" s="191" t="s">
        <v>342</v>
      </c>
      <c r="H230" s="192">
        <v>1.512</v>
      </c>
      <c r="I230" s="193"/>
      <c r="J230" s="194">
        <f>ROUND(I230*H230,2)</f>
        <v>0</v>
      </c>
      <c r="K230" s="190" t="s">
        <v>182</v>
      </c>
      <c r="L230" s="40"/>
      <c r="M230" s="195" t="s">
        <v>1</v>
      </c>
      <c r="N230" s="196" t="s">
        <v>39</v>
      </c>
      <c r="O230" s="72"/>
      <c r="P230" s="197">
        <f>O230*H230</f>
        <v>0</v>
      </c>
      <c r="Q230" s="197">
        <v>2.30102</v>
      </c>
      <c r="R230" s="197">
        <f>Q230*H230</f>
        <v>3.47914224</v>
      </c>
      <c r="S230" s="197">
        <v>0</v>
      </c>
      <c r="T230" s="198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99" t="s">
        <v>183</v>
      </c>
      <c r="AT230" s="199" t="s">
        <v>178</v>
      </c>
      <c r="AU230" s="199" t="s">
        <v>84</v>
      </c>
      <c r="AY230" s="18" t="s">
        <v>175</v>
      </c>
      <c r="BE230" s="200">
        <f>IF(N230="základní",J230,0)</f>
        <v>0</v>
      </c>
      <c r="BF230" s="200">
        <f>IF(N230="snížená",J230,0)</f>
        <v>0</v>
      </c>
      <c r="BG230" s="200">
        <f>IF(N230="zákl. přenesená",J230,0)</f>
        <v>0</v>
      </c>
      <c r="BH230" s="200">
        <f>IF(N230="sníž. přenesená",J230,0)</f>
        <v>0</v>
      </c>
      <c r="BI230" s="200">
        <f>IF(N230="nulová",J230,0)</f>
        <v>0</v>
      </c>
      <c r="BJ230" s="18" t="s">
        <v>82</v>
      </c>
      <c r="BK230" s="200">
        <f>ROUND(I230*H230,2)</f>
        <v>0</v>
      </c>
      <c r="BL230" s="18" t="s">
        <v>183</v>
      </c>
      <c r="BM230" s="199" t="s">
        <v>350</v>
      </c>
    </row>
    <row r="231" spans="1:47" s="2" customFormat="1" ht="19.5">
      <c r="A231" s="35"/>
      <c r="B231" s="36"/>
      <c r="C231" s="37"/>
      <c r="D231" s="201" t="s">
        <v>185</v>
      </c>
      <c r="E231" s="37"/>
      <c r="F231" s="202" t="s">
        <v>351</v>
      </c>
      <c r="G231" s="37"/>
      <c r="H231" s="37"/>
      <c r="I231" s="203"/>
      <c r="J231" s="37"/>
      <c r="K231" s="37"/>
      <c r="L231" s="40"/>
      <c r="M231" s="204"/>
      <c r="N231" s="205"/>
      <c r="O231" s="72"/>
      <c r="P231" s="72"/>
      <c r="Q231" s="72"/>
      <c r="R231" s="72"/>
      <c r="S231" s="72"/>
      <c r="T231" s="73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T231" s="18" t="s">
        <v>185</v>
      </c>
      <c r="AU231" s="18" t="s">
        <v>84</v>
      </c>
    </row>
    <row r="232" spans="1:47" s="2" customFormat="1" ht="12">
      <c r="A232" s="35"/>
      <c r="B232" s="36"/>
      <c r="C232" s="37"/>
      <c r="D232" s="206" t="s">
        <v>187</v>
      </c>
      <c r="E232" s="37"/>
      <c r="F232" s="207" t="s">
        <v>352</v>
      </c>
      <c r="G232" s="37"/>
      <c r="H232" s="37"/>
      <c r="I232" s="203"/>
      <c r="J232" s="37"/>
      <c r="K232" s="37"/>
      <c r="L232" s="40"/>
      <c r="M232" s="204"/>
      <c r="N232" s="205"/>
      <c r="O232" s="72"/>
      <c r="P232" s="72"/>
      <c r="Q232" s="72"/>
      <c r="R232" s="72"/>
      <c r="S232" s="72"/>
      <c r="T232" s="73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T232" s="18" t="s">
        <v>187</v>
      </c>
      <c r="AU232" s="18" t="s">
        <v>84</v>
      </c>
    </row>
    <row r="233" spans="2:51" s="13" customFormat="1" ht="12">
      <c r="B233" s="208"/>
      <c r="C233" s="209"/>
      <c r="D233" s="201" t="s">
        <v>189</v>
      </c>
      <c r="E233" s="210" t="s">
        <v>1</v>
      </c>
      <c r="F233" s="211" t="s">
        <v>353</v>
      </c>
      <c r="G233" s="209"/>
      <c r="H233" s="212">
        <v>1.512</v>
      </c>
      <c r="I233" s="213"/>
      <c r="J233" s="209"/>
      <c r="K233" s="209"/>
      <c r="L233" s="214"/>
      <c r="M233" s="215"/>
      <c r="N233" s="216"/>
      <c r="O233" s="216"/>
      <c r="P233" s="216"/>
      <c r="Q233" s="216"/>
      <c r="R233" s="216"/>
      <c r="S233" s="216"/>
      <c r="T233" s="217"/>
      <c r="AT233" s="218" t="s">
        <v>189</v>
      </c>
      <c r="AU233" s="218" t="s">
        <v>84</v>
      </c>
      <c r="AV233" s="13" t="s">
        <v>84</v>
      </c>
      <c r="AW233" s="13" t="s">
        <v>30</v>
      </c>
      <c r="AX233" s="13" t="s">
        <v>82</v>
      </c>
      <c r="AY233" s="218" t="s">
        <v>175</v>
      </c>
    </row>
    <row r="234" spans="1:65" s="2" customFormat="1" ht="30" customHeight="1">
      <c r="A234" s="35"/>
      <c r="B234" s="36"/>
      <c r="C234" s="188" t="s">
        <v>354</v>
      </c>
      <c r="D234" s="188" t="s">
        <v>178</v>
      </c>
      <c r="E234" s="189" t="s">
        <v>355</v>
      </c>
      <c r="F234" s="190" t="s">
        <v>356</v>
      </c>
      <c r="G234" s="191" t="s">
        <v>342</v>
      </c>
      <c r="H234" s="192">
        <v>0.605</v>
      </c>
      <c r="I234" s="193"/>
      <c r="J234" s="194">
        <f>ROUND(I234*H234,2)</f>
        <v>0</v>
      </c>
      <c r="K234" s="190" t="s">
        <v>182</v>
      </c>
      <c r="L234" s="40"/>
      <c r="M234" s="195" t="s">
        <v>1</v>
      </c>
      <c r="N234" s="196" t="s">
        <v>39</v>
      </c>
      <c r="O234" s="72"/>
      <c r="P234" s="197">
        <f>O234*H234</f>
        <v>0</v>
      </c>
      <c r="Q234" s="197">
        <v>0</v>
      </c>
      <c r="R234" s="197">
        <f>Q234*H234</f>
        <v>0</v>
      </c>
      <c r="S234" s="197">
        <v>0</v>
      </c>
      <c r="T234" s="198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99" t="s">
        <v>183</v>
      </c>
      <c r="AT234" s="199" t="s">
        <v>178</v>
      </c>
      <c r="AU234" s="199" t="s">
        <v>84</v>
      </c>
      <c r="AY234" s="18" t="s">
        <v>175</v>
      </c>
      <c r="BE234" s="200">
        <f>IF(N234="základní",J234,0)</f>
        <v>0</v>
      </c>
      <c r="BF234" s="200">
        <f>IF(N234="snížená",J234,0)</f>
        <v>0</v>
      </c>
      <c r="BG234" s="200">
        <f>IF(N234="zákl. přenesená",J234,0)</f>
        <v>0</v>
      </c>
      <c r="BH234" s="200">
        <f>IF(N234="sníž. přenesená",J234,0)</f>
        <v>0</v>
      </c>
      <c r="BI234" s="200">
        <f>IF(N234="nulová",J234,0)</f>
        <v>0</v>
      </c>
      <c r="BJ234" s="18" t="s">
        <v>82</v>
      </c>
      <c r="BK234" s="200">
        <f>ROUND(I234*H234,2)</f>
        <v>0</v>
      </c>
      <c r="BL234" s="18" t="s">
        <v>183</v>
      </c>
      <c r="BM234" s="199" t="s">
        <v>357</v>
      </c>
    </row>
    <row r="235" spans="1:47" s="2" customFormat="1" ht="29.25">
      <c r="A235" s="35"/>
      <c r="B235" s="36"/>
      <c r="C235" s="37"/>
      <c r="D235" s="201" t="s">
        <v>185</v>
      </c>
      <c r="E235" s="37"/>
      <c r="F235" s="202" t="s">
        <v>358</v>
      </c>
      <c r="G235" s="37"/>
      <c r="H235" s="37"/>
      <c r="I235" s="203"/>
      <c r="J235" s="37"/>
      <c r="K235" s="37"/>
      <c r="L235" s="40"/>
      <c r="M235" s="204"/>
      <c r="N235" s="205"/>
      <c r="O235" s="72"/>
      <c r="P235" s="72"/>
      <c r="Q235" s="72"/>
      <c r="R235" s="72"/>
      <c r="S235" s="72"/>
      <c r="T235" s="73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T235" s="18" t="s">
        <v>185</v>
      </c>
      <c r="AU235" s="18" t="s">
        <v>84</v>
      </c>
    </row>
    <row r="236" spans="1:47" s="2" customFormat="1" ht="12">
      <c r="A236" s="35"/>
      <c r="B236" s="36"/>
      <c r="C236" s="37"/>
      <c r="D236" s="206" t="s">
        <v>187</v>
      </c>
      <c r="E236" s="37"/>
      <c r="F236" s="207" t="s">
        <v>359</v>
      </c>
      <c r="G236" s="37"/>
      <c r="H236" s="37"/>
      <c r="I236" s="203"/>
      <c r="J236" s="37"/>
      <c r="K236" s="37"/>
      <c r="L236" s="40"/>
      <c r="M236" s="204"/>
      <c r="N236" s="205"/>
      <c r="O236" s="72"/>
      <c r="P236" s="72"/>
      <c r="Q236" s="72"/>
      <c r="R236" s="72"/>
      <c r="S236" s="72"/>
      <c r="T236" s="73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T236" s="18" t="s">
        <v>187</v>
      </c>
      <c r="AU236" s="18" t="s">
        <v>84</v>
      </c>
    </row>
    <row r="237" spans="2:51" s="13" customFormat="1" ht="12">
      <c r="B237" s="208"/>
      <c r="C237" s="209"/>
      <c r="D237" s="201" t="s">
        <v>189</v>
      </c>
      <c r="E237" s="210" t="s">
        <v>1</v>
      </c>
      <c r="F237" s="211" t="s">
        <v>346</v>
      </c>
      <c r="G237" s="209"/>
      <c r="H237" s="212">
        <v>0.605</v>
      </c>
      <c r="I237" s="213"/>
      <c r="J237" s="209"/>
      <c r="K237" s="209"/>
      <c r="L237" s="214"/>
      <c r="M237" s="215"/>
      <c r="N237" s="216"/>
      <c r="O237" s="216"/>
      <c r="P237" s="216"/>
      <c r="Q237" s="216"/>
      <c r="R237" s="216"/>
      <c r="S237" s="216"/>
      <c r="T237" s="217"/>
      <c r="AT237" s="218" t="s">
        <v>189</v>
      </c>
      <c r="AU237" s="218" t="s">
        <v>84</v>
      </c>
      <c r="AV237" s="13" t="s">
        <v>84</v>
      </c>
      <c r="AW237" s="13" t="s">
        <v>30</v>
      </c>
      <c r="AX237" s="13" t="s">
        <v>82</v>
      </c>
      <c r="AY237" s="218" t="s">
        <v>175</v>
      </c>
    </row>
    <row r="238" spans="1:65" s="2" customFormat="1" ht="14.45" customHeight="1">
      <c r="A238" s="35"/>
      <c r="B238" s="36"/>
      <c r="C238" s="188" t="s">
        <v>360</v>
      </c>
      <c r="D238" s="188" t="s">
        <v>178</v>
      </c>
      <c r="E238" s="189" t="s">
        <v>361</v>
      </c>
      <c r="F238" s="190" t="s">
        <v>362</v>
      </c>
      <c r="G238" s="191" t="s">
        <v>363</v>
      </c>
      <c r="H238" s="192">
        <v>0.038</v>
      </c>
      <c r="I238" s="193"/>
      <c r="J238" s="194">
        <f>ROUND(I238*H238,2)</f>
        <v>0</v>
      </c>
      <c r="K238" s="190" t="s">
        <v>182</v>
      </c>
      <c r="L238" s="40"/>
      <c r="M238" s="195" t="s">
        <v>1</v>
      </c>
      <c r="N238" s="196" t="s">
        <v>39</v>
      </c>
      <c r="O238" s="72"/>
      <c r="P238" s="197">
        <f>O238*H238</f>
        <v>0</v>
      </c>
      <c r="Q238" s="197">
        <v>1.06277</v>
      </c>
      <c r="R238" s="197">
        <f>Q238*H238</f>
        <v>0.04038526</v>
      </c>
      <c r="S238" s="197">
        <v>0</v>
      </c>
      <c r="T238" s="198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199" t="s">
        <v>183</v>
      </c>
      <c r="AT238" s="199" t="s">
        <v>178</v>
      </c>
      <c r="AU238" s="199" t="s">
        <v>84</v>
      </c>
      <c r="AY238" s="18" t="s">
        <v>175</v>
      </c>
      <c r="BE238" s="200">
        <f>IF(N238="základní",J238,0)</f>
        <v>0</v>
      </c>
      <c r="BF238" s="200">
        <f>IF(N238="snížená",J238,0)</f>
        <v>0</v>
      </c>
      <c r="BG238" s="200">
        <f>IF(N238="zákl. přenesená",J238,0)</f>
        <v>0</v>
      </c>
      <c r="BH238" s="200">
        <f>IF(N238="sníž. přenesená",J238,0)</f>
        <v>0</v>
      </c>
      <c r="BI238" s="200">
        <f>IF(N238="nulová",J238,0)</f>
        <v>0</v>
      </c>
      <c r="BJ238" s="18" t="s">
        <v>82</v>
      </c>
      <c r="BK238" s="200">
        <f>ROUND(I238*H238,2)</f>
        <v>0</v>
      </c>
      <c r="BL238" s="18" t="s">
        <v>183</v>
      </c>
      <c r="BM238" s="199" t="s">
        <v>364</v>
      </c>
    </row>
    <row r="239" spans="1:47" s="2" customFormat="1" ht="12">
      <c r="A239" s="35"/>
      <c r="B239" s="36"/>
      <c r="C239" s="37"/>
      <c r="D239" s="201" t="s">
        <v>185</v>
      </c>
      <c r="E239" s="37"/>
      <c r="F239" s="202" t="s">
        <v>365</v>
      </c>
      <c r="G239" s="37"/>
      <c r="H239" s="37"/>
      <c r="I239" s="203"/>
      <c r="J239" s="37"/>
      <c r="K239" s="37"/>
      <c r="L239" s="40"/>
      <c r="M239" s="204"/>
      <c r="N239" s="205"/>
      <c r="O239" s="72"/>
      <c r="P239" s="72"/>
      <c r="Q239" s="72"/>
      <c r="R239" s="72"/>
      <c r="S239" s="72"/>
      <c r="T239" s="73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T239" s="18" t="s">
        <v>185</v>
      </c>
      <c r="AU239" s="18" t="s">
        <v>84</v>
      </c>
    </row>
    <row r="240" spans="1:47" s="2" customFormat="1" ht="12">
      <c r="A240" s="35"/>
      <c r="B240" s="36"/>
      <c r="C240" s="37"/>
      <c r="D240" s="206" t="s">
        <v>187</v>
      </c>
      <c r="E240" s="37"/>
      <c r="F240" s="207" t="s">
        <v>366</v>
      </c>
      <c r="G240" s="37"/>
      <c r="H240" s="37"/>
      <c r="I240" s="203"/>
      <c r="J240" s="37"/>
      <c r="K240" s="37"/>
      <c r="L240" s="40"/>
      <c r="M240" s="204"/>
      <c r="N240" s="205"/>
      <c r="O240" s="72"/>
      <c r="P240" s="72"/>
      <c r="Q240" s="72"/>
      <c r="R240" s="72"/>
      <c r="S240" s="72"/>
      <c r="T240" s="73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T240" s="18" t="s">
        <v>187</v>
      </c>
      <c r="AU240" s="18" t="s">
        <v>84</v>
      </c>
    </row>
    <row r="241" spans="2:51" s="13" customFormat="1" ht="12">
      <c r="B241" s="208"/>
      <c r="C241" s="209"/>
      <c r="D241" s="201" t="s">
        <v>189</v>
      </c>
      <c r="E241" s="210" t="s">
        <v>1</v>
      </c>
      <c r="F241" s="211" t="s">
        <v>367</v>
      </c>
      <c r="G241" s="209"/>
      <c r="H241" s="212">
        <v>0.038</v>
      </c>
      <c r="I241" s="213"/>
      <c r="J241" s="209"/>
      <c r="K241" s="209"/>
      <c r="L241" s="214"/>
      <c r="M241" s="215"/>
      <c r="N241" s="216"/>
      <c r="O241" s="216"/>
      <c r="P241" s="216"/>
      <c r="Q241" s="216"/>
      <c r="R241" s="216"/>
      <c r="S241" s="216"/>
      <c r="T241" s="217"/>
      <c r="AT241" s="218" t="s">
        <v>189</v>
      </c>
      <c r="AU241" s="218" t="s">
        <v>84</v>
      </c>
      <c r="AV241" s="13" t="s">
        <v>84</v>
      </c>
      <c r="AW241" s="13" t="s">
        <v>30</v>
      </c>
      <c r="AX241" s="13" t="s">
        <v>82</v>
      </c>
      <c r="AY241" s="218" t="s">
        <v>175</v>
      </c>
    </row>
    <row r="242" spans="1:65" s="2" customFormat="1" ht="30" customHeight="1">
      <c r="A242" s="35"/>
      <c r="B242" s="36"/>
      <c r="C242" s="188" t="s">
        <v>368</v>
      </c>
      <c r="D242" s="188" t="s">
        <v>178</v>
      </c>
      <c r="E242" s="189" t="s">
        <v>369</v>
      </c>
      <c r="F242" s="190" t="s">
        <v>370</v>
      </c>
      <c r="G242" s="191" t="s">
        <v>306</v>
      </c>
      <c r="H242" s="192">
        <v>13.2</v>
      </c>
      <c r="I242" s="193"/>
      <c r="J242" s="194">
        <f>ROUND(I242*H242,2)</f>
        <v>0</v>
      </c>
      <c r="K242" s="190" t="s">
        <v>182</v>
      </c>
      <c r="L242" s="40"/>
      <c r="M242" s="195" t="s">
        <v>1</v>
      </c>
      <c r="N242" s="196" t="s">
        <v>39</v>
      </c>
      <c r="O242" s="72"/>
      <c r="P242" s="197">
        <f>O242*H242</f>
        <v>0</v>
      </c>
      <c r="Q242" s="197">
        <v>2E-05</v>
      </c>
      <c r="R242" s="197">
        <f>Q242*H242</f>
        <v>0.000264</v>
      </c>
      <c r="S242" s="197">
        <v>0</v>
      </c>
      <c r="T242" s="198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199" t="s">
        <v>183</v>
      </c>
      <c r="AT242" s="199" t="s">
        <v>178</v>
      </c>
      <c r="AU242" s="199" t="s">
        <v>84</v>
      </c>
      <c r="AY242" s="18" t="s">
        <v>175</v>
      </c>
      <c r="BE242" s="200">
        <f>IF(N242="základní",J242,0)</f>
        <v>0</v>
      </c>
      <c r="BF242" s="200">
        <f>IF(N242="snížená",J242,0)</f>
        <v>0</v>
      </c>
      <c r="BG242" s="200">
        <f>IF(N242="zákl. přenesená",J242,0)</f>
        <v>0</v>
      </c>
      <c r="BH242" s="200">
        <f>IF(N242="sníž. přenesená",J242,0)</f>
        <v>0</v>
      </c>
      <c r="BI242" s="200">
        <f>IF(N242="nulová",J242,0)</f>
        <v>0</v>
      </c>
      <c r="BJ242" s="18" t="s">
        <v>82</v>
      </c>
      <c r="BK242" s="200">
        <f>ROUND(I242*H242,2)</f>
        <v>0</v>
      </c>
      <c r="BL242" s="18" t="s">
        <v>183</v>
      </c>
      <c r="BM242" s="199" t="s">
        <v>371</v>
      </c>
    </row>
    <row r="243" spans="1:47" s="2" customFormat="1" ht="19.5">
      <c r="A243" s="35"/>
      <c r="B243" s="36"/>
      <c r="C243" s="37"/>
      <c r="D243" s="201" t="s">
        <v>185</v>
      </c>
      <c r="E243" s="37"/>
      <c r="F243" s="202" t="s">
        <v>372</v>
      </c>
      <c r="G243" s="37"/>
      <c r="H243" s="37"/>
      <c r="I243" s="203"/>
      <c r="J243" s="37"/>
      <c r="K243" s="37"/>
      <c r="L243" s="40"/>
      <c r="M243" s="204"/>
      <c r="N243" s="205"/>
      <c r="O243" s="72"/>
      <c r="P243" s="72"/>
      <c r="Q243" s="72"/>
      <c r="R243" s="72"/>
      <c r="S243" s="72"/>
      <c r="T243" s="73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T243" s="18" t="s">
        <v>185</v>
      </c>
      <c r="AU243" s="18" t="s">
        <v>84</v>
      </c>
    </row>
    <row r="244" spans="1:47" s="2" customFormat="1" ht="12">
      <c r="A244" s="35"/>
      <c r="B244" s="36"/>
      <c r="C244" s="37"/>
      <c r="D244" s="206" t="s">
        <v>187</v>
      </c>
      <c r="E244" s="37"/>
      <c r="F244" s="207" t="s">
        <v>373</v>
      </c>
      <c r="G244" s="37"/>
      <c r="H244" s="37"/>
      <c r="I244" s="203"/>
      <c r="J244" s="37"/>
      <c r="K244" s="37"/>
      <c r="L244" s="40"/>
      <c r="M244" s="204"/>
      <c r="N244" s="205"/>
      <c r="O244" s="72"/>
      <c r="P244" s="72"/>
      <c r="Q244" s="72"/>
      <c r="R244" s="72"/>
      <c r="S244" s="72"/>
      <c r="T244" s="73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T244" s="18" t="s">
        <v>187</v>
      </c>
      <c r="AU244" s="18" t="s">
        <v>84</v>
      </c>
    </row>
    <row r="245" spans="2:51" s="13" customFormat="1" ht="12">
      <c r="B245" s="208"/>
      <c r="C245" s="209"/>
      <c r="D245" s="201" t="s">
        <v>189</v>
      </c>
      <c r="E245" s="210" t="s">
        <v>1</v>
      </c>
      <c r="F245" s="211" t="s">
        <v>374</v>
      </c>
      <c r="G245" s="209"/>
      <c r="H245" s="212">
        <v>13.2</v>
      </c>
      <c r="I245" s="213"/>
      <c r="J245" s="209"/>
      <c r="K245" s="209"/>
      <c r="L245" s="214"/>
      <c r="M245" s="215"/>
      <c r="N245" s="216"/>
      <c r="O245" s="216"/>
      <c r="P245" s="216"/>
      <c r="Q245" s="216"/>
      <c r="R245" s="216"/>
      <c r="S245" s="216"/>
      <c r="T245" s="217"/>
      <c r="AT245" s="218" t="s">
        <v>189</v>
      </c>
      <c r="AU245" s="218" t="s">
        <v>84</v>
      </c>
      <c r="AV245" s="13" t="s">
        <v>84</v>
      </c>
      <c r="AW245" s="13" t="s">
        <v>30</v>
      </c>
      <c r="AX245" s="13" t="s">
        <v>82</v>
      </c>
      <c r="AY245" s="218" t="s">
        <v>175</v>
      </c>
    </row>
    <row r="246" spans="1:65" s="2" customFormat="1" ht="22.15" customHeight="1">
      <c r="A246" s="35"/>
      <c r="B246" s="36"/>
      <c r="C246" s="188" t="s">
        <v>375</v>
      </c>
      <c r="D246" s="188" t="s">
        <v>178</v>
      </c>
      <c r="E246" s="189" t="s">
        <v>376</v>
      </c>
      <c r="F246" s="190" t="s">
        <v>377</v>
      </c>
      <c r="G246" s="191" t="s">
        <v>198</v>
      </c>
      <c r="H246" s="192">
        <v>3</v>
      </c>
      <c r="I246" s="193"/>
      <c r="J246" s="194">
        <f>ROUND(I246*H246,2)</f>
        <v>0</v>
      </c>
      <c r="K246" s="190" t="s">
        <v>182</v>
      </c>
      <c r="L246" s="40"/>
      <c r="M246" s="195" t="s">
        <v>1</v>
      </c>
      <c r="N246" s="196" t="s">
        <v>39</v>
      </c>
      <c r="O246" s="72"/>
      <c r="P246" s="197">
        <f>O246*H246</f>
        <v>0</v>
      </c>
      <c r="Q246" s="197">
        <v>0.00048</v>
      </c>
      <c r="R246" s="197">
        <f>Q246*H246</f>
        <v>0.00144</v>
      </c>
      <c r="S246" s="197">
        <v>0</v>
      </c>
      <c r="T246" s="198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199" t="s">
        <v>183</v>
      </c>
      <c r="AT246" s="199" t="s">
        <v>178</v>
      </c>
      <c r="AU246" s="199" t="s">
        <v>84</v>
      </c>
      <c r="AY246" s="18" t="s">
        <v>175</v>
      </c>
      <c r="BE246" s="200">
        <f>IF(N246="základní",J246,0)</f>
        <v>0</v>
      </c>
      <c r="BF246" s="200">
        <f>IF(N246="snížená",J246,0)</f>
        <v>0</v>
      </c>
      <c r="BG246" s="200">
        <f>IF(N246="zákl. přenesená",J246,0)</f>
        <v>0</v>
      </c>
      <c r="BH246" s="200">
        <f>IF(N246="sníž. přenesená",J246,0)</f>
        <v>0</v>
      </c>
      <c r="BI246" s="200">
        <f>IF(N246="nulová",J246,0)</f>
        <v>0</v>
      </c>
      <c r="BJ246" s="18" t="s">
        <v>82</v>
      </c>
      <c r="BK246" s="200">
        <f>ROUND(I246*H246,2)</f>
        <v>0</v>
      </c>
      <c r="BL246" s="18" t="s">
        <v>183</v>
      </c>
      <c r="BM246" s="199" t="s">
        <v>378</v>
      </c>
    </row>
    <row r="247" spans="1:47" s="2" customFormat="1" ht="19.5">
      <c r="A247" s="35"/>
      <c r="B247" s="36"/>
      <c r="C247" s="37"/>
      <c r="D247" s="201" t="s">
        <v>185</v>
      </c>
      <c r="E247" s="37"/>
      <c r="F247" s="202" t="s">
        <v>379</v>
      </c>
      <c r="G247" s="37"/>
      <c r="H247" s="37"/>
      <c r="I247" s="203"/>
      <c r="J247" s="37"/>
      <c r="K247" s="37"/>
      <c r="L247" s="40"/>
      <c r="M247" s="204"/>
      <c r="N247" s="205"/>
      <c r="O247" s="72"/>
      <c r="P247" s="72"/>
      <c r="Q247" s="72"/>
      <c r="R247" s="72"/>
      <c r="S247" s="72"/>
      <c r="T247" s="73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T247" s="18" t="s">
        <v>185</v>
      </c>
      <c r="AU247" s="18" t="s">
        <v>84</v>
      </c>
    </row>
    <row r="248" spans="1:47" s="2" customFormat="1" ht="12">
      <c r="A248" s="35"/>
      <c r="B248" s="36"/>
      <c r="C248" s="37"/>
      <c r="D248" s="206" t="s">
        <v>187</v>
      </c>
      <c r="E248" s="37"/>
      <c r="F248" s="207" t="s">
        <v>380</v>
      </c>
      <c r="G248" s="37"/>
      <c r="H248" s="37"/>
      <c r="I248" s="203"/>
      <c r="J248" s="37"/>
      <c r="K248" s="37"/>
      <c r="L248" s="40"/>
      <c r="M248" s="204"/>
      <c r="N248" s="205"/>
      <c r="O248" s="72"/>
      <c r="P248" s="72"/>
      <c r="Q248" s="72"/>
      <c r="R248" s="72"/>
      <c r="S248" s="72"/>
      <c r="T248" s="73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T248" s="18" t="s">
        <v>187</v>
      </c>
      <c r="AU248" s="18" t="s">
        <v>84</v>
      </c>
    </row>
    <row r="249" spans="1:65" s="2" customFormat="1" ht="22.15" customHeight="1">
      <c r="A249" s="35"/>
      <c r="B249" s="36"/>
      <c r="C249" s="219" t="s">
        <v>381</v>
      </c>
      <c r="D249" s="219" t="s">
        <v>287</v>
      </c>
      <c r="E249" s="220" t="s">
        <v>382</v>
      </c>
      <c r="F249" s="221" t="s">
        <v>383</v>
      </c>
      <c r="G249" s="222" t="s">
        <v>198</v>
      </c>
      <c r="H249" s="223">
        <v>2</v>
      </c>
      <c r="I249" s="224"/>
      <c r="J249" s="225">
        <f>ROUND(I249*H249,2)</f>
        <v>0</v>
      </c>
      <c r="K249" s="221" t="s">
        <v>1</v>
      </c>
      <c r="L249" s="226"/>
      <c r="M249" s="227" t="s">
        <v>1</v>
      </c>
      <c r="N249" s="228" t="s">
        <v>39</v>
      </c>
      <c r="O249" s="72"/>
      <c r="P249" s="197">
        <f>O249*H249</f>
        <v>0</v>
      </c>
      <c r="Q249" s="197">
        <v>0.01225</v>
      </c>
      <c r="R249" s="197">
        <f>Q249*H249</f>
        <v>0.0245</v>
      </c>
      <c r="S249" s="197">
        <v>0</v>
      </c>
      <c r="T249" s="198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199" t="s">
        <v>225</v>
      </c>
      <c r="AT249" s="199" t="s">
        <v>287</v>
      </c>
      <c r="AU249" s="199" t="s">
        <v>84</v>
      </c>
      <c r="AY249" s="18" t="s">
        <v>175</v>
      </c>
      <c r="BE249" s="200">
        <f>IF(N249="základní",J249,0)</f>
        <v>0</v>
      </c>
      <c r="BF249" s="200">
        <f>IF(N249="snížená",J249,0)</f>
        <v>0</v>
      </c>
      <c r="BG249" s="200">
        <f>IF(N249="zákl. přenesená",J249,0)</f>
        <v>0</v>
      </c>
      <c r="BH249" s="200">
        <f>IF(N249="sníž. přenesená",J249,0)</f>
        <v>0</v>
      </c>
      <c r="BI249" s="200">
        <f>IF(N249="nulová",J249,0)</f>
        <v>0</v>
      </c>
      <c r="BJ249" s="18" t="s">
        <v>82</v>
      </c>
      <c r="BK249" s="200">
        <f>ROUND(I249*H249,2)</f>
        <v>0</v>
      </c>
      <c r="BL249" s="18" t="s">
        <v>183</v>
      </c>
      <c r="BM249" s="199" t="s">
        <v>384</v>
      </c>
    </row>
    <row r="250" spans="1:47" s="2" customFormat="1" ht="19.5">
      <c r="A250" s="35"/>
      <c r="B250" s="36"/>
      <c r="C250" s="37"/>
      <c r="D250" s="201" t="s">
        <v>185</v>
      </c>
      <c r="E250" s="37"/>
      <c r="F250" s="202" t="s">
        <v>385</v>
      </c>
      <c r="G250" s="37"/>
      <c r="H250" s="37"/>
      <c r="I250" s="203"/>
      <c r="J250" s="37"/>
      <c r="K250" s="37"/>
      <c r="L250" s="40"/>
      <c r="M250" s="204"/>
      <c r="N250" s="205"/>
      <c r="O250" s="72"/>
      <c r="P250" s="72"/>
      <c r="Q250" s="72"/>
      <c r="R250" s="72"/>
      <c r="S250" s="72"/>
      <c r="T250" s="73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T250" s="18" t="s">
        <v>185</v>
      </c>
      <c r="AU250" s="18" t="s">
        <v>84</v>
      </c>
    </row>
    <row r="251" spans="1:47" s="2" customFormat="1" ht="19.5">
      <c r="A251" s="35"/>
      <c r="B251" s="36"/>
      <c r="C251" s="37"/>
      <c r="D251" s="201" t="s">
        <v>386</v>
      </c>
      <c r="E251" s="37"/>
      <c r="F251" s="229" t="s">
        <v>387</v>
      </c>
      <c r="G251" s="37"/>
      <c r="H251" s="37"/>
      <c r="I251" s="203"/>
      <c r="J251" s="37"/>
      <c r="K251" s="37"/>
      <c r="L251" s="40"/>
      <c r="M251" s="204"/>
      <c r="N251" s="205"/>
      <c r="O251" s="72"/>
      <c r="P251" s="72"/>
      <c r="Q251" s="72"/>
      <c r="R251" s="72"/>
      <c r="S251" s="72"/>
      <c r="T251" s="73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T251" s="18" t="s">
        <v>386</v>
      </c>
      <c r="AU251" s="18" t="s">
        <v>84</v>
      </c>
    </row>
    <row r="252" spans="1:65" s="2" customFormat="1" ht="30" customHeight="1">
      <c r="A252" s="35"/>
      <c r="B252" s="36"/>
      <c r="C252" s="219" t="s">
        <v>388</v>
      </c>
      <c r="D252" s="219" t="s">
        <v>287</v>
      </c>
      <c r="E252" s="220" t="s">
        <v>389</v>
      </c>
      <c r="F252" s="221" t="s">
        <v>390</v>
      </c>
      <c r="G252" s="222" t="s">
        <v>198</v>
      </c>
      <c r="H252" s="223">
        <v>1</v>
      </c>
      <c r="I252" s="224"/>
      <c r="J252" s="225">
        <f>ROUND(I252*H252,2)</f>
        <v>0</v>
      </c>
      <c r="K252" s="221" t="s">
        <v>1</v>
      </c>
      <c r="L252" s="226"/>
      <c r="M252" s="227" t="s">
        <v>1</v>
      </c>
      <c r="N252" s="228" t="s">
        <v>39</v>
      </c>
      <c r="O252" s="72"/>
      <c r="P252" s="197">
        <f>O252*H252</f>
        <v>0</v>
      </c>
      <c r="Q252" s="197">
        <v>0.01225</v>
      </c>
      <c r="R252" s="197">
        <f>Q252*H252</f>
        <v>0.01225</v>
      </c>
      <c r="S252" s="197">
        <v>0</v>
      </c>
      <c r="T252" s="198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199" t="s">
        <v>225</v>
      </c>
      <c r="AT252" s="199" t="s">
        <v>287</v>
      </c>
      <c r="AU252" s="199" t="s">
        <v>84</v>
      </c>
      <c r="AY252" s="18" t="s">
        <v>175</v>
      </c>
      <c r="BE252" s="200">
        <f>IF(N252="základní",J252,0)</f>
        <v>0</v>
      </c>
      <c r="BF252" s="200">
        <f>IF(N252="snížená",J252,0)</f>
        <v>0</v>
      </c>
      <c r="BG252" s="200">
        <f>IF(N252="zákl. přenesená",J252,0)</f>
        <v>0</v>
      </c>
      <c r="BH252" s="200">
        <f>IF(N252="sníž. přenesená",J252,0)</f>
        <v>0</v>
      </c>
      <c r="BI252" s="200">
        <f>IF(N252="nulová",J252,0)</f>
        <v>0</v>
      </c>
      <c r="BJ252" s="18" t="s">
        <v>82</v>
      </c>
      <c r="BK252" s="200">
        <f>ROUND(I252*H252,2)</f>
        <v>0</v>
      </c>
      <c r="BL252" s="18" t="s">
        <v>183</v>
      </c>
      <c r="BM252" s="199" t="s">
        <v>391</v>
      </c>
    </row>
    <row r="253" spans="1:47" s="2" customFormat="1" ht="19.5">
      <c r="A253" s="35"/>
      <c r="B253" s="36"/>
      <c r="C253" s="37"/>
      <c r="D253" s="201" t="s">
        <v>185</v>
      </c>
      <c r="E253" s="37"/>
      <c r="F253" s="202" t="s">
        <v>390</v>
      </c>
      <c r="G253" s="37"/>
      <c r="H253" s="37"/>
      <c r="I253" s="203"/>
      <c r="J253" s="37"/>
      <c r="K253" s="37"/>
      <c r="L253" s="40"/>
      <c r="M253" s="204"/>
      <c r="N253" s="205"/>
      <c r="O253" s="72"/>
      <c r="P253" s="72"/>
      <c r="Q253" s="72"/>
      <c r="R253" s="72"/>
      <c r="S253" s="72"/>
      <c r="T253" s="73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T253" s="18" t="s">
        <v>185</v>
      </c>
      <c r="AU253" s="18" t="s">
        <v>84</v>
      </c>
    </row>
    <row r="254" spans="1:47" s="2" customFormat="1" ht="19.5">
      <c r="A254" s="35"/>
      <c r="B254" s="36"/>
      <c r="C254" s="37"/>
      <c r="D254" s="201" t="s">
        <v>386</v>
      </c>
      <c r="E254" s="37"/>
      <c r="F254" s="229" t="s">
        <v>392</v>
      </c>
      <c r="G254" s="37"/>
      <c r="H254" s="37"/>
      <c r="I254" s="203"/>
      <c r="J254" s="37"/>
      <c r="K254" s="37"/>
      <c r="L254" s="40"/>
      <c r="M254" s="204"/>
      <c r="N254" s="205"/>
      <c r="O254" s="72"/>
      <c r="P254" s="72"/>
      <c r="Q254" s="72"/>
      <c r="R254" s="72"/>
      <c r="S254" s="72"/>
      <c r="T254" s="73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T254" s="18" t="s">
        <v>386</v>
      </c>
      <c r="AU254" s="18" t="s">
        <v>84</v>
      </c>
    </row>
    <row r="255" spans="1:65" s="2" customFormat="1" ht="22.15" customHeight="1">
      <c r="A255" s="35"/>
      <c r="B255" s="36"/>
      <c r="C255" s="188" t="s">
        <v>393</v>
      </c>
      <c r="D255" s="188" t="s">
        <v>178</v>
      </c>
      <c r="E255" s="189" t="s">
        <v>394</v>
      </c>
      <c r="F255" s="190" t="s">
        <v>395</v>
      </c>
      <c r="G255" s="191" t="s">
        <v>198</v>
      </c>
      <c r="H255" s="192">
        <v>2</v>
      </c>
      <c r="I255" s="193"/>
      <c r="J255" s="194">
        <f>ROUND(I255*H255,2)</f>
        <v>0</v>
      </c>
      <c r="K255" s="190" t="s">
        <v>182</v>
      </c>
      <c r="L255" s="40"/>
      <c r="M255" s="195" t="s">
        <v>1</v>
      </c>
      <c r="N255" s="196" t="s">
        <v>39</v>
      </c>
      <c r="O255" s="72"/>
      <c r="P255" s="197">
        <f>O255*H255</f>
        <v>0</v>
      </c>
      <c r="Q255" s="197">
        <v>0</v>
      </c>
      <c r="R255" s="197">
        <f>Q255*H255</f>
        <v>0</v>
      </c>
      <c r="S255" s="197">
        <v>0</v>
      </c>
      <c r="T255" s="198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199" t="s">
        <v>183</v>
      </c>
      <c r="AT255" s="199" t="s">
        <v>178</v>
      </c>
      <c r="AU255" s="199" t="s">
        <v>84</v>
      </c>
      <c r="AY255" s="18" t="s">
        <v>175</v>
      </c>
      <c r="BE255" s="200">
        <f>IF(N255="základní",J255,0)</f>
        <v>0</v>
      </c>
      <c r="BF255" s="200">
        <f>IF(N255="snížená",J255,0)</f>
        <v>0</v>
      </c>
      <c r="BG255" s="200">
        <f>IF(N255="zákl. přenesená",J255,0)</f>
        <v>0</v>
      </c>
      <c r="BH255" s="200">
        <f>IF(N255="sníž. přenesená",J255,0)</f>
        <v>0</v>
      </c>
      <c r="BI255" s="200">
        <f>IF(N255="nulová",J255,0)</f>
        <v>0</v>
      </c>
      <c r="BJ255" s="18" t="s">
        <v>82</v>
      </c>
      <c r="BK255" s="200">
        <f>ROUND(I255*H255,2)</f>
        <v>0</v>
      </c>
      <c r="BL255" s="18" t="s">
        <v>183</v>
      </c>
      <c r="BM255" s="199" t="s">
        <v>396</v>
      </c>
    </row>
    <row r="256" spans="1:47" s="2" customFormat="1" ht="19.5">
      <c r="A256" s="35"/>
      <c r="B256" s="36"/>
      <c r="C256" s="37"/>
      <c r="D256" s="201" t="s">
        <v>185</v>
      </c>
      <c r="E256" s="37"/>
      <c r="F256" s="202" t="s">
        <v>397</v>
      </c>
      <c r="G256" s="37"/>
      <c r="H256" s="37"/>
      <c r="I256" s="203"/>
      <c r="J256" s="37"/>
      <c r="K256" s="37"/>
      <c r="L256" s="40"/>
      <c r="M256" s="204"/>
      <c r="N256" s="205"/>
      <c r="O256" s="72"/>
      <c r="P256" s="72"/>
      <c r="Q256" s="72"/>
      <c r="R256" s="72"/>
      <c r="S256" s="72"/>
      <c r="T256" s="73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T256" s="18" t="s">
        <v>185</v>
      </c>
      <c r="AU256" s="18" t="s">
        <v>84</v>
      </c>
    </row>
    <row r="257" spans="1:47" s="2" customFormat="1" ht="12">
      <c r="A257" s="35"/>
      <c r="B257" s="36"/>
      <c r="C257" s="37"/>
      <c r="D257" s="206" t="s">
        <v>187</v>
      </c>
      <c r="E257" s="37"/>
      <c r="F257" s="207" t="s">
        <v>398</v>
      </c>
      <c r="G257" s="37"/>
      <c r="H257" s="37"/>
      <c r="I257" s="203"/>
      <c r="J257" s="37"/>
      <c r="K257" s="37"/>
      <c r="L257" s="40"/>
      <c r="M257" s="204"/>
      <c r="N257" s="205"/>
      <c r="O257" s="72"/>
      <c r="P257" s="72"/>
      <c r="Q257" s="72"/>
      <c r="R257" s="72"/>
      <c r="S257" s="72"/>
      <c r="T257" s="73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T257" s="18" t="s">
        <v>187</v>
      </c>
      <c r="AU257" s="18" t="s">
        <v>84</v>
      </c>
    </row>
    <row r="258" spans="1:65" s="2" customFormat="1" ht="22.15" customHeight="1">
      <c r="A258" s="35"/>
      <c r="B258" s="36"/>
      <c r="C258" s="219" t="s">
        <v>399</v>
      </c>
      <c r="D258" s="219" t="s">
        <v>287</v>
      </c>
      <c r="E258" s="220" t="s">
        <v>400</v>
      </c>
      <c r="F258" s="221" t="s">
        <v>401</v>
      </c>
      <c r="G258" s="222" t="s">
        <v>198</v>
      </c>
      <c r="H258" s="223">
        <v>2</v>
      </c>
      <c r="I258" s="224"/>
      <c r="J258" s="225">
        <f>ROUND(I258*H258,2)</f>
        <v>0</v>
      </c>
      <c r="K258" s="221" t="s">
        <v>1</v>
      </c>
      <c r="L258" s="226"/>
      <c r="M258" s="227" t="s">
        <v>1</v>
      </c>
      <c r="N258" s="228" t="s">
        <v>39</v>
      </c>
      <c r="O258" s="72"/>
      <c r="P258" s="197">
        <f>O258*H258</f>
        <v>0</v>
      </c>
      <c r="Q258" s="197">
        <v>0.0003</v>
      </c>
      <c r="R258" s="197">
        <f>Q258*H258</f>
        <v>0.0006</v>
      </c>
      <c r="S258" s="197">
        <v>0</v>
      </c>
      <c r="T258" s="198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199" t="s">
        <v>225</v>
      </c>
      <c r="AT258" s="199" t="s">
        <v>287</v>
      </c>
      <c r="AU258" s="199" t="s">
        <v>84</v>
      </c>
      <c r="AY258" s="18" t="s">
        <v>175</v>
      </c>
      <c r="BE258" s="200">
        <f>IF(N258="základní",J258,0)</f>
        <v>0</v>
      </c>
      <c r="BF258" s="200">
        <f>IF(N258="snížená",J258,0)</f>
        <v>0</v>
      </c>
      <c r="BG258" s="200">
        <f>IF(N258="zákl. přenesená",J258,0)</f>
        <v>0</v>
      </c>
      <c r="BH258" s="200">
        <f>IF(N258="sníž. přenesená",J258,0)</f>
        <v>0</v>
      </c>
      <c r="BI258" s="200">
        <f>IF(N258="nulová",J258,0)</f>
        <v>0</v>
      </c>
      <c r="BJ258" s="18" t="s">
        <v>82</v>
      </c>
      <c r="BK258" s="200">
        <f>ROUND(I258*H258,2)</f>
        <v>0</v>
      </c>
      <c r="BL258" s="18" t="s">
        <v>183</v>
      </c>
      <c r="BM258" s="199" t="s">
        <v>402</v>
      </c>
    </row>
    <row r="259" spans="1:47" s="2" customFormat="1" ht="12">
      <c r="A259" s="35"/>
      <c r="B259" s="36"/>
      <c r="C259" s="37"/>
      <c r="D259" s="201" t="s">
        <v>185</v>
      </c>
      <c r="E259" s="37"/>
      <c r="F259" s="202" t="s">
        <v>403</v>
      </c>
      <c r="G259" s="37"/>
      <c r="H259" s="37"/>
      <c r="I259" s="203"/>
      <c r="J259" s="37"/>
      <c r="K259" s="37"/>
      <c r="L259" s="40"/>
      <c r="M259" s="204"/>
      <c r="N259" s="205"/>
      <c r="O259" s="72"/>
      <c r="P259" s="72"/>
      <c r="Q259" s="72"/>
      <c r="R259" s="72"/>
      <c r="S259" s="72"/>
      <c r="T259" s="73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T259" s="18" t="s">
        <v>185</v>
      </c>
      <c r="AU259" s="18" t="s">
        <v>84</v>
      </c>
    </row>
    <row r="260" spans="2:63" s="12" customFormat="1" ht="22.9" customHeight="1">
      <c r="B260" s="172"/>
      <c r="C260" s="173"/>
      <c r="D260" s="174" t="s">
        <v>73</v>
      </c>
      <c r="E260" s="186" t="s">
        <v>232</v>
      </c>
      <c r="F260" s="186" t="s">
        <v>404</v>
      </c>
      <c r="G260" s="173"/>
      <c r="H260" s="173"/>
      <c r="I260" s="176"/>
      <c r="J260" s="187">
        <f>BK260</f>
        <v>0</v>
      </c>
      <c r="K260" s="173"/>
      <c r="L260" s="178"/>
      <c r="M260" s="179"/>
      <c r="N260" s="180"/>
      <c r="O260" s="180"/>
      <c r="P260" s="181">
        <f>SUM(P261:P344)</f>
        <v>0</v>
      </c>
      <c r="Q260" s="180"/>
      <c r="R260" s="181">
        <f>SUM(R261:R344)</f>
        <v>0.0435456</v>
      </c>
      <c r="S260" s="180"/>
      <c r="T260" s="182">
        <f>SUM(T261:T344)</f>
        <v>16.539647</v>
      </c>
      <c r="AR260" s="183" t="s">
        <v>82</v>
      </c>
      <c r="AT260" s="184" t="s">
        <v>73</v>
      </c>
      <c r="AU260" s="184" t="s">
        <v>82</v>
      </c>
      <c r="AY260" s="183" t="s">
        <v>175</v>
      </c>
      <c r="BK260" s="185">
        <f>SUM(BK261:BK344)</f>
        <v>0</v>
      </c>
    </row>
    <row r="261" spans="1:65" s="2" customFormat="1" ht="30" customHeight="1">
      <c r="A261" s="35"/>
      <c r="B261" s="36"/>
      <c r="C261" s="188" t="s">
        <v>405</v>
      </c>
      <c r="D261" s="188" t="s">
        <v>178</v>
      </c>
      <c r="E261" s="189" t="s">
        <v>406</v>
      </c>
      <c r="F261" s="190" t="s">
        <v>407</v>
      </c>
      <c r="G261" s="191" t="s">
        <v>181</v>
      </c>
      <c r="H261" s="192">
        <v>116.44</v>
      </c>
      <c r="I261" s="193"/>
      <c r="J261" s="194">
        <f>ROUND(I261*H261,2)</f>
        <v>0</v>
      </c>
      <c r="K261" s="190" t="s">
        <v>182</v>
      </c>
      <c r="L261" s="40"/>
      <c r="M261" s="195" t="s">
        <v>1</v>
      </c>
      <c r="N261" s="196" t="s">
        <v>39</v>
      </c>
      <c r="O261" s="72"/>
      <c r="P261" s="197">
        <f>O261*H261</f>
        <v>0</v>
      </c>
      <c r="Q261" s="197">
        <v>0.00013</v>
      </c>
      <c r="R261" s="197">
        <f>Q261*H261</f>
        <v>0.015137199999999998</v>
      </c>
      <c r="S261" s="197">
        <v>0</v>
      </c>
      <c r="T261" s="198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199" t="s">
        <v>183</v>
      </c>
      <c r="AT261" s="199" t="s">
        <v>178</v>
      </c>
      <c r="AU261" s="199" t="s">
        <v>84</v>
      </c>
      <c r="AY261" s="18" t="s">
        <v>175</v>
      </c>
      <c r="BE261" s="200">
        <f>IF(N261="základní",J261,0)</f>
        <v>0</v>
      </c>
      <c r="BF261" s="200">
        <f>IF(N261="snížená",J261,0)</f>
        <v>0</v>
      </c>
      <c r="BG261" s="200">
        <f>IF(N261="zákl. přenesená",J261,0)</f>
        <v>0</v>
      </c>
      <c r="BH261" s="200">
        <f>IF(N261="sníž. přenesená",J261,0)</f>
        <v>0</v>
      </c>
      <c r="BI261" s="200">
        <f>IF(N261="nulová",J261,0)</f>
        <v>0</v>
      </c>
      <c r="BJ261" s="18" t="s">
        <v>82</v>
      </c>
      <c r="BK261" s="200">
        <f>ROUND(I261*H261,2)</f>
        <v>0</v>
      </c>
      <c r="BL261" s="18" t="s">
        <v>183</v>
      </c>
      <c r="BM261" s="199" t="s">
        <v>408</v>
      </c>
    </row>
    <row r="262" spans="1:47" s="2" customFormat="1" ht="19.5">
      <c r="A262" s="35"/>
      <c r="B262" s="36"/>
      <c r="C262" s="37"/>
      <c r="D262" s="201" t="s">
        <v>185</v>
      </c>
      <c r="E262" s="37"/>
      <c r="F262" s="202" t="s">
        <v>409</v>
      </c>
      <c r="G262" s="37"/>
      <c r="H262" s="37"/>
      <c r="I262" s="203"/>
      <c r="J262" s="37"/>
      <c r="K262" s="37"/>
      <c r="L262" s="40"/>
      <c r="M262" s="204"/>
      <c r="N262" s="205"/>
      <c r="O262" s="72"/>
      <c r="P262" s="72"/>
      <c r="Q262" s="72"/>
      <c r="R262" s="72"/>
      <c r="S262" s="72"/>
      <c r="T262" s="73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T262" s="18" t="s">
        <v>185</v>
      </c>
      <c r="AU262" s="18" t="s">
        <v>84</v>
      </c>
    </row>
    <row r="263" spans="1:47" s="2" customFormat="1" ht="12">
      <c r="A263" s="35"/>
      <c r="B263" s="36"/>
      <c r="C263" s="37"/>
      <c r="D263" s="206" t="s">
        <v>187</v>
      </c>
      <c r="E263" s="37"/>
      <c r="F263" s="207" t="s">
        <v>410</v>
      </c>
      <c r="G263" s="37"/>
      <c r="H263" s="37"/>
      <c r="I263" s="203"/>
      <c r="J263" s="37"/>
      <c r="K263" s="37"/>
      <c r="L263" s="40"/>
      <c r="M263" s="204"/>
      <c r="N263" s="205"/>
      <c r="O263" s="72"/>
      <c r="P263" s="72"/>
      <c r="Q263" s="72"/>
      <c r="R263" s="72"/>
      <c r="S263" s="72"/>
      <c r="T263" s="73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T263" s="18" t="s">
        <v>187</v>
      </c>
      <c r="AU263" s="18" t="s">
        <v>84</v>
      </c>
    </row>
    <row r="264" spans="2:51" s="13" customFormat="1" ht="12">
      <c r="B264" s="208"/>
      <c r="C264" s="209"/>
      <c r="D264" s="201" t="s">
        <v>189</v>
      </c>
      <c r="E264" s="210" t="s">
        <v>1</v>
      </c>
      <c r="F264" s="211" t="s">
        <v>411</v>
      </c>
      <c r="G264" s="209"/>
      <c r="H264" s="212">
        <v>116.44</v>
      </c>
      <c r="I264" s="213"/>
      <c r="J264" s="209"/>
      <c r="K264" s="209"/>
      <c r="L264" s="214"/>
      <c r="M264" s="215"/>
      <c r="N264" s="216"/>
      <c r="O264" s="216"/>
      <c r="P264" s="216"/>
      <c r="Q264" s="216"/>
      <c r="R264" s="216"/>
      <c r="S264" s="216"/>
      <c r="T264" s="217"/>
      <c r="AT264" s="218" t="s">
        <v>189</v>
      </c>
      <c r="AU264" s="218" t="s">
        <v>84</v>
      </c>
      <c r="AV264" s="13" t="s">
        <v>84</v>
      </c>
      <c r="AW264" s="13" t="s">
        <v>30</v>
      </c>
      <c r="AX264" s="13" t="s">
        <v>82</v>
      </c>
      <c r="AY264" s="218" t="s">
        <v>175</v>
      </c>
    </row>
    <row r="265" spans="1:65" s="2" customFormat="1" ht="22.15" customHeight="1">
      <c r="A265" s="35"/>
      <c r="B265" s="36"/>
      <c r="C265" s="188" t="s">
        <v>412</v>
      </c>
      <c r="D265" s="188" t="s">
        <v>178</v>
      </c>
      <c r="E265" s="189" t="s">
        <v>413</v>
      </c>
      <c r="F265" s="190" t="s">
        <v>414</v>
      </c>
      <c r="G265" s="191" t="s">
        <v>181</v>
      </c>
      <c r="H265" s="192">
        <v>101.21</v>
      </c>
      <c r="I265" s="193"/>
      <c r="J265" s="194">
        <f>ROUND(I265*H265,2)</f>
        <v>0</v>
      </c>
      <c r="K265" s="190" t="s">
        <v>182</v>
      </c>
      <c r="L265" s="40"/>
      <c r="M265" s="195" t="s">
        <v>1</v>
      </c>
      <c r="N265" s="196" t="s">
        <v>39</v>
      </c>
      <c r="O265" s="72"/>
      <c r="P265" s="197">
        <f>O265*H265</f>
        <v>0</v>
      </c>
      <c r="Q265" s="197">
        <v>4E-05</v>
      </c>
      <c r="R265" s="197">
        <f>Q265*H265</f>
        <v>0.0040484</v>
      </c>
      <c r="S265" s="197">
        <v>0</v>
      </c>
      <c r="T265" s="198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199" t="s">
        <v>183</v>
      </c>
      <c r="AT265" s="199" t="s">
        <v>178</v>
      </c>
      <c r="AU265" s="199" t="s">
        <v>84</v>
      </c>
      <c r="AY265" s="18" t="s">
        <v>175</v>
      </c>
      <c r="BE265" s="200">
        <f>IF(N265="základní",J265,0)</f>
        <v>0</v>
      </c>
      <c r="BF265" s="200">
        <f>IF(N265="snížená",J265,0)</f>
        <v>0</v>
      </c>
      <c r="BG265" s="200">
        <f>IF(N265="zákl. přenesená",J265,0)</f>
        <v>0</v>
      </c>
      <c r="BH265" s="200">
        <f>IF(N265="sníž. přenesená",J265,0)</f>
        <v>0</v>
      </c>
      <c r="BI265" s="200">
        <f>IF(N265="nulová",J265,0)</f>
        <v>0</v>
      </c>
      <c r="BJ265" s="18" t="s">
        <v>82</v>
      </c>
      <c r="BK265" s="200">
        <f>ROUND(I265*H265,2)</f>
        <v>0</v>
      </c>
      <c r="BL265" s="18" t="s">
        <v>183</v>
      </c>
      <c r="BM265" s="199" t="s">
        <v>415</v>
      </c>
    </row>
    <row r="266" spans="1:47" s="2" customFormat="1" ht="19.5">
      <c r="A266" s="35"/>
      <c r="B266" s="36"/>
      <c r="C266" s="37"/>
      <c r="D266" s="201" t="s">
        <v>185</v>
      </c>
      <c r="E266" s="37"/>
      <c r="F266" s="202" t="s">
        <v>416</v>
      </c>
      <c r="G266" s="37"/>
      <c r="H266" s="37"/>
      <c r="I266" s="203"/>
      <c r="J266" s="37"/>
      <c r="K266" s="37"/>
      <c r="L266" s="40"/>
      <c r="M266" s="204"/>
      <c r="N266" s="205"/>
      <c r="O266" s="72"/>
      <c r="P266" s="72"/>
      <c r="Q266" s="72"/>
      <c r="R266" s="72"/>
      <c r="S266" s="72"/>
      <c r="T266" s="73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T266" s="18" t="s">
        <v>185</v>
      </c>
      <c r="AU266" s="18" t="s">
        <v>84</v>
      </c>
    </row>
    <row r="267" spans="1:47" s="2" customFormat="1" ht="12">
      <c r="A267" s="35"/>
      <c r="B267" s="36"/>
      <c r="C267" s="37"/>
      <c r="D267" s="206" t="s">
        <v>187</v>
      </c>
      <c r="E267" s="37"/>
      <c r="F267" s="207" t="s">
        <v>417</v>
      </c>
      <c r="G267" s="37"/>
      <c r="H267" s="37"/>
      <c r="I267" s="203"/>
      <c r="J267" s="37"/>
      <c r="K267" s="37"/>
      <c r="L267" s="40"/>
      <c r="M267" s="204"/>
      <c r="N267" s="205"/>
      <c r="O267" s="72"/>
      <c r="P267" s="72"/>
      <c r="Q267" s="72"/>
      <c r="R267" s="72"/>
      <c r="S267" s="72"/>
      <c r="T267" s="73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T267" s="18" t="s">
        <v>187</v>
      </c>
      <c r="AU267" s="18" t="s">
        <v>84</v>
      </c>
    </row>
    <row r="268" spans="2:51" s="13" customFormat="1" ht="12">
      <c r="B268" s="208"/>
      <c r="C268" s="209"/>
      <c r="D268" s="201" t="s">
        <v>189</v>
      </c>
      <c r="E268" s="210" t="s">
        <v>1</v>
      </c>
      <c r="F268" s="211" t="s">
        <v>418</v>
      </c>
      <c r="G268" s="209"/>
      <c r="H268" s="212">
        <v>101.21</v>
      </c>
      <c r="I268" s="213"/>
      <c r="J268" s="209"/>
      <c r="K268" s="209"/>
      <c r="L268" s="214"/>
      <c r="M268" s="215"/>
      <c r="N268" s="216"/>
      <c r="O268" s="216"/>
      <c r="P268" s="216"/>
      <c r="Q268" s="216"/>
      <c r="R268" s="216"/>
      <c r="S268" s="216"/>
      <c r="T268" s="217"/>
      <c r="AT268" s="218" t="s">
        <v>189</v>
      </c>
      <c r="AU268" s="218" t="s">
        <v>84</v>
      </c>
      <c r="AV268" s="13" t="s">
        <v>84</v>
      </c>
      <c r="AW268" s="13" t="s">
        <v>30</v>
      </c>
      <c r="AX268" s="13" t="s">
        <v>82</v>
      </c>
      <c r="AY268" s="218" t="s">
        <v>175</v>
      </c>
    </row>
    <row r="269" spans="1:65" s="2" customFormat="1" ht="14.45" customHeight="1">
      <c r="A269" s="35"/>
      <c r="B269" s="36"/>
      <c r="C269" s="188" t="s">
        <v>419</v>
      </c>
      <c r="D269" s="188" t="s">
        <v>178</v>
      </c>
      <c r="E269" s="189" t="s">
        <v>420</v>
      </c>
      <c r="F269" s="190" t="s">
        <v>421</v>
      </c>
      <c r="G269" s="191" t="s">
        <v>422</v>
      </c>
      <c r="H269" s="192">
        <v>30</v>
      </c>
      <c r="I269" s="193"/>
      <c r="J269" s="194">
        <f>ROUND(I269*H269,2)</f>
        <v>0</v>
      </c>
      <c r="K269" s="190" t="s">
        <v>1</v>
      </c>
      <c r="L269" s="40"/>
      <c r="M269" s="195" t="s">
        <v>1</v>
      </c>
      <c r="N269" s="196" t="s">
        <v>39</v>
      </c>
      <c r="O269" s="72"/>
      <c r="P269" s="197">
        <f>O269*H269</f>
        <v>0</v>
      </c>
      <c r="Q269" s="197">
        <v>0</v>
      </c>
      <c r="R269" s="197">
        <f>Q269*H269</f>
        <v>0</v>
      </c>
      <c r="S269" s="197">
        <v>0</v>
      </c>
      <c r="T269" s="198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199" t="s">
        <v>183</v>
      </c>
      <c r="AT269" s="199" t="s">
        <v>178</v>
      </c>
      <c r="AU269" s="199" t="s">
        <v>84</v>
      </c>
      <c r="AY269" s="18" t="s">
        <v>175</v>
      </c>
      <c r="BE269" s="200">
        <f>IF(N269="základní",J269,0)</f>
        <v>0</v>
      </c>
      <c r="BF269" s="200">
        <f>IF(N269="snížená",J269,0)</f>
        <v>0</v>
      </c>
      <c r="BG269" s="200">
        <f>IF(N269="zákl. přenesená",J269,0)</f>
        <v>0</v>
      </c>
      <c r="BH269" s="200">
        <f>IF(N269="sníž. přenesená",J269,0)</f>
        <v>0</v>
      </c>
      <c r="BI269" s="200">
        <f>IF(N269="nulová",J269,0)</f>
        <v>0</v>
      </c>
      <c r="BJ269" s="18" t="s">
        <v>82</v>
      </c>
      <c r="BK269" s="200">
        <f>ROUND(I269*H269,2)</f>
        <v>0</v>
      </c>
      <c r="BL269" s="18" t="s">
        <v>183</v>
      </c>
      <c r="BM269" s="199" t="s">
        <v>423</v>
      </c>
    </row>
    <row r="270" spans="1:47" s="2" customFormat="1" ht="12">
      <c r="A270" s="35"/>
      <c r="B270" s="36"/>
      <c r="C270" s="37"/>
      <c r="D270" s="201" t="s">
        <v>185</v>
      </c>
      <c r="E270" s="37"/>
      <c r="F270" s="202" t="s">
        <v>421</v>
      </c>
      <c r="G270" s="37"/>
      <c r="H270" s="37"/>
      <c r="I270" s="203"/>
      <c r="J270" s="37"/>
      <c r="K270" s="37"/>
      <c r="L270" s="40"/>
      <c r="M270" s="204"/>
      <c r="N270" s="205"/>
      <c r="O270" s="72"/>
      <c r="P270" s="72"/>
      <c r="Q270" s="72"/>
      <c r="R270" s="72"/>
      <c r="S270" s="72"/>
      <c r="T270" s="73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T270" s="18" t="s">
        <v>185</v>
      </c>
      <c r="AU270" s="18" t="s">
        <v>84</v>
      </c>
    </row>
    <row r="271" spans="1:65" s="2" customFormat="1" ht="14.45" customHeight="1">
      <c r="A271" s="35"/>
      <c r="B271" s="36"/>
      <c r="C271" s="188" t="s">
        <v>424</v>
      </c>
      <c r="D271" s="188" t="s">
        <v>178</v>
      </c>
      <c r="E271" s="189" t="s">
        <v>425</v>
      </c>
      <c r="F271" s="190" t="s">
        <v>426</v>
      </c>
      <c r="G271" s="191" t="s">
        <v>422</v>
      </c>
      <c r="H271" s="192">
        <v>20</v>
      </c>
      <c r="I271" s="193"/>
      <c r="J271" s="194">
        <f>ROUND(I271*H271,2)</f>
        <v>0</v>
      </c>
      <c r="K271" s="190" t="s">
        <v>1</v>
      </c>
      <c r="L271" s="40"/>
      <c r="M271" s="195" t="s">
        <v>1</v>
      </c>
      <c r="N271" s="196" t="s">
        <v>39</v>
      </c>
      <c r="O271" s="72"/>
      <c r="P271" s="197">
        <f>O271*H271</f>
        <v>0</v>
      </c>
      <c r="Q271" s="197">
        <v>0</v>
      </c>
      <c r="R271" s="197">
        <f>Q271*H271</f>
        <v>0</v>
      </c>
      <c r="S271" s="197">
        <v>0</v>
      </c>
      <c r="T271" s="198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199" t="s">
        <v>183</v>
      </c>
      <c r="AT271" s="199" t="s">
        <v>178</v>
      </c>
      <c r="AU271" s="199" t="s">
        <v>84</v>
      </c>
      <c r="AY271" s="18" t="s">
        <v>175</v>
      </c>
      <c r="BE271" s="200">
        <f>IF(N271="základní",J271,0)</f>
        <v>0</v>
      </c>
      <c r="BF271" s="200">
        <f>IF(N271="snížená",J271,0)</f>
        <v>0</v>
      </c>
      <c r="BG271" s="200">
        <f>IF(N271="zákl. přenesená",J271,0)</f>
        <v>0</v>
      </c>
      <c r="BH271" s="200">
        <f>IF(N271="sníž. přenesená",J271,0)</f>
        <v>0</v>
      </c>
      <c r="BI271" s="200">
        <f>IF(N271="nulová",J271,0)</f>
        <v>0</v>
      </c>
      <c r="BJ271" s="18" t="s">
        <v>82</v>
      </c>
      <c r="BK271" s="200">
        <f>ROUND(I271*H271,2)</f>
        <v>0</v>
      </c>
      <c r="BL271" s="18" t="s">
        <v>183</v>
      </c>
      <c r="BM271" s="199" t="s">
        <v>427</v>
      </c>
    </row>
    <row r="272" spans="1:47" s="2" customFormat="1" ht="12">
      <c r="A272" s="35"/>
      <c r="B272" s="36"/>
      <c r="C272" s="37"/>
      <c r="D272" s="201" t="s">
        <v>185</v>
      </c>
      <c r="E272" s="37"/>
      <c r="F272" s="202" t="s">
        <v>426</v>
      </c>
      <c r="G272" s="37"/>
      <c r="H272" s="37"/>
      <c r="I272" s="203"/>
      <c r="J272" s="37"/>
      <c r="K272" s="37"/>
      <c r="L272" s="40"/>
      <c r="M272" s="204"/>
      <c r="N272" s="205"/>
      <c r="O272" s="72"/>
      <c r="P272" s="72"/>
      <c r="Q272" s="72"/>
      <c r="R272" s="72"/>
      <c r="S272" s="72"/>
      <c r="T272" s="73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T272" s="18" t="s">
        <v>185</v>
      </c>
      <c r="AU272" s="18" t="s">
        <v>84</v>
      </c>
    </row>
    <row r="273" spans="1:65" s="2" customFormat="1" ht="14.45" customHeight="1">
      <c r="A273" s="35"/>
      <c r="B273" s="36"/>
      <c r="C273" s="188" t="s">
        <v>428</v>
      </c>
      <c r="D273" s="188" t="s">
        <v>178</v>
      </c>
      <c r="E273" s="189" t="s">
        <v>429</v>
      </c>
      <c r="F273" s="190" t="s">
        <v>430</v>
      </c>
      <c r="G273" s="191" t="s">
        <v>198</v>
      </c>
      <c r="H273" s="192">
        <v>2</v>
      </c>
      <c r="I273" s="193"/>
      <c r="J273" s="194">
        <f>ROUND(I273*H273,2)</f>
        <v>0</v>
      </c>
      <c r="K273" s="190" t="s">
        <v>182</v>
      </c>
      <c r="L273" s="40"/>
      <c r="M273" s="195" t="s">
        <v>1</v>
      </c>
      <c r="N273" s="196" t="s">
        <v>39</v>
      </c>
      <c r="O273" s="72"/>
      <c r="P273" s="197">
        <f>O273*H273</f>
        <v>0</v>
      </c>
      <c r="Q273" s="197">
        <v>0.00018</v>
      </c>
      <c r="R273" s="197">
        <f>Q273*H273</f>
        <v>0.00036</v>
      </c>
      <c r="S273" s="197">
        <v>0</v>
      </c>
      <c r="T273" s="198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199" t="s">
        <v>183</v>
      </c>
      <c r="AT273" s="199" t="s">
        <v>178</v>
      </c>
      <c r="AU273" s="199" t="s">
        <v>84</v>
      </c>
      <c r="AY273" s="18" t="s">
        <v>175</v>
      </c>
      <c r="BE273" s="200">
        <f>IF(N273="základní",J273,0)</f>
        <v>0</v>
      </c>
      <c r="BF273" s="200">
        <f>IF(N273="snížená",J273,0)</f>
        <v>0</v>
      </c>
      <c r="BG273" s="200">
        <f>IF(N273="zákl. přenesená",J273,0)</f>
        <v>0</v>
      </c>
      <c r="BH273" s="200">
        <f>IF(N273="sníž. přenesená",J273,0)</f>
        <v>0</v>
      </c>
      <c r="BI273" s="200">
        <f>IF(N273="nulová",J273,0)</f>
        <v>0</v>
      </c>
      <c r="BJ273" s="18" t="s">
        <v>82</v>
      </c>
      <c r="BK273" s="200">
        <f>ROUND(I273*H273,2)</f>
        <v>0</v>
      </c>
      <c r="BL273" s="18" t="s">
        <v>183</v>
      </c>
      <c r="BM273" s="199" t="s">
        <v>431</v>
      </c>
    </row>
    <row r="274" spans="1:47" s="2" customFormat="1" ht="19.5">
      <c r="A274" s="35"/>
      <c r="B274" s="36"/>
      <c r="C274" s="37"/>
      <c r="D274" s="201" t="s">
        <v>185</v>
      </c>
      <c r="E274" s="37"/>
      <c r="F274" s="202" t="s">
        <v>432</v>
      </c>
      <c r="G274" s="37"/>
      <c r="H274" s="37"/>
      <c r="I274" s="203"/>
      <c r="J274" s="37"/>
      <c r="K274" s="37"/>
      <c r="L274" s="40"/>
      <c r="M274" s="204"/>
      <c r="N274" s="205"/>
      <c r="O274" s="72"/>
      <c r="P274" s="72"/>
      <c r="Q274" s="72"/>
      <c r="R274" s="72"/>
      <c r="S274" s="72"/>
      <c r="T274" s="73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T274" s="18" t="s">
        <v>185</v>
      </c>
      <c r="AU274" s="18" t="s">
        <v>84</v>
      </c>
    </row>
    <row r="275" spans="1:47" s="2" customFormat="1" ht="12">
      <c r="A275" s="35"/>
      <c r="B275" s="36"/>
      <c r="C275" s="37"/>
      <c r="D275" s="206" t="s">
        <v>187</v>
      </c>
      <c r="E275" s="37"/>
      <c r="F275" s="207" t="s">
        <v>433</v>
      </c>
      <c r="G275" s="37"/>
      <c r="H275" s="37"/>
      <c r="I275" s="203"/>
      <c r="J275" s="37"/>
      <c r="K275" s="37"/>
      <c r="L275" s="40"/>
      <c r="M275" s="204"/>
      <c r="N275" s="205"/>
      <c r="O275" s="72"/>
      <c r="P275" s="72"/>
      <c r="Q275" s="72"/>
      <c r="R275" s="72"/>
      <c r="S275" s="72"/>
      <c r="T275" s="73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T275" s="18" t="s">
        <v>187</v>
      </c>
      <c r="AU275" s="18" t="s">
        <v>84</v>
      </c>
    </row>
    <row r="276" spans="1:65" s="2" customFormat="1" ht="14.45" customHeight="1">
      <c r="A276" s="35"/>
      <c r="B276" s="36"/>
      <c r="C276" s="219" t="s">
        <v>434</v>
      </c>
      <c r="D276" s="219" t="s">
        <v>287</v>
      </c>
      <c r="E276" s="220" t="s">
        <v>435</v>
      </c>
      <c r="F276" s="221" t="s">
        <v>436</v>
      </c>
      <c r="G276" s="222" t="s">
        <v>198</v>
      </c>
      <c r="H276" s="223">
        <v>2</v>
      </c>
      <c r="I276" s="224"/>
      <c r="J276" s="225">
        <f>ROUND(I276*H276,2)</f>
        <v>0</v>
      </c>
      <c r="K276" s="221" t="s">
        <v>182</v>
      </c>
      <c r="L276" s="226"/>
      <c r="M276" s="227" t="s">
        <v>1</v>
      </c>
      <c r="N276" s="228" t="s">
        <v>39</v>
      </c>
      <c r="O276" s="72"/>
      <c r="P276" s="197">
        <f>O276*H276</f>
        <v>0</v>
      </c>
      <c r="Q276" s="197">
        <v>0.012</v>
      </c>
      <c r="R276" s="197">
        <f>Q276*H276</f>
        <v>0.024</v>
      </c>
      <c r="S276" s="197">
        <v>0</v>
      </c>
      <c r="T276" s="198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199" t="s">
        <v>225</v>
      </c>
      <c r="AT276" s="199" t="s">
        <v>287</v>
      </c>
      <c r="AU276" s="199" t="s">
        <v>84</v>
      </c>
      <c r="AY276" s="18" t="s">
        <v>175</v>
      </c>
      <c r="BE276" s="200">
        <f>IF(N276="základní",J276,0)</f>
        <v>0</v>
      </c>
      <c r="BF276" s="200">
        <f>IF(N276="snížená",J276,0)</f>
        <v>0</v>
      </c>
      <c r="BG276" s="200">
        <f>IF(N276="zákl. přenesená",J276,0)</f>
        <v>0</v>
      </c>
      <c r="BH276" s="200">
        <f>IF(N276="sníž. přenesená",J276,0)</f>
        <v>0</v>
      </c>
      <c r="BI276" s="200">
        <f>IF(N276="nulová",J276,0)</f>
        <v>0</v>
      </c>
      <c r="BJ276" s="18" t="s">
        <v>82</v>
      </c>
      <c r="BK276" s="200">
        <f>ROUND(I276*H276,2)</f>
        <v>0</v>
      </c>
      <c r="BL276" s="18" t="s">
        <v>183</v>
      </c>
      <c r="BM276" s="199" t="s">
        <v>437</v>
      </c>
    </row>
    <row r="277" spans="1:47" s="2" customFormat="1" ht="12">
      <c r="A277" s="35"/>
      <c r="B277" s="36"/>
      <c r="C277" s="37"/>
      <c r="D277" s="201" t="s">
        <v>185</v>
      </c>
      <c r="E277" s="37"/>
      <c r="F277" s="202" t="s">
        <v>436</v>
      </c>
      <c r="G277" s="37"/>
      <c r="H277" s="37"/>
      <c r="I277" s="203"/>
      <c r="J277" s="37"/>
      <c r="K277" s="37"/>
      <c r="L277" s="40"/>
      <c r="M277" s="204"/>
      <c r="N277" s="205"/>
      <c r="O277" s="72"/>
      <c r="P277" s="72"/>
      <c r="Q277" s="72"/>
      <c r="R277" s="72"/>
      <c r="S277" s="72"/>
      <c r="T277" s="73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T277" s="18" t="s">
        <v>185</v>
      </c>
      <c r="AU277" s="18" t="s">
        <v>84</v>
      </c>
    </row>
    <row r="278" spans="1:47" s="2" customFormat="1" ht="19.5">
      <c r="A278" s="35"/>
      <c r="B278" s="36"/>
      <c r="C278" s="37"/>
      <c r="D278" s="201" t="s">
        <v>386</v>
      </c>
      <c r="E278" s="37"/>
      <c r="F278" s="229" t="s">
        <v>438</v>
      </c>
      <c r="G278" s="37"/>
      <c r="H278" s="37"/>
      <c r="I278" s="203"/>
      <c r="J278" s="37"/>
      <c r="K278" s="37"/>
      <c r="L278" s="40"/>
      <c r="M278" s="204"/>
      <c r="N278" s="205"/>
      <c r="O278" s="72"/>
      <c r="P278" s="72"/>
      <c r="Q278" s="72"/>
      <c r="R278" s="72"/>
      <c r="S278" s="72"/>
      <c r="T278" s="73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T278" s="18" t="s">
        <v>386</v>
      </c>
      <c r="AU278" s="18" t="s">
        <v>84</v>
      </c>
    </row>
    <row r="279" spans="1:65" s="2" customFormat="1" ht="22.15" customHeight="1">
      <c r="A279" s="35"/>
      <c r="B279" s="36"/>
      <c r="C279" s="188" t="s">
        <v>439</v>
      </c>
      <c r="D279" s="188" t="s">
        <v>178</v>
      </c>
      <c r="E279" s="189" t="s">
        <v>440</v>
      </c>
      <c r="F279" s="190" t="s">
        <v>441</v>
      </c>
      <c r="G279" s="191" t="s">
        <v>198</v>
      </c>
      <c r="H279" s="192">
        <v>5</v>
      </c>
      <c r="I279" s="193"/>
      <c r="J279" s="194">
        <f>ROUND(I279*H279,2)</f>
        <v>0</v>
      </c>
      <c r="K279" s="190" t="s">
        <v>182</v>
      </c>
      <c r="L279" s="40"/>
      <c r="M279" s="195" t="s">
        <v>1</v>
      </c>
      <c r="N279" s="196" t="s">
        <v>39</v>
      </c>
      <c r="O279" s="72"/>
      <c r="P279" s="197">
        <f>O279*H279</f>
        <v>0</v>
      </c>
      <c r="Q279" s="197">
        <v>0</v>
      </c>
      <c r="R279" s="197">
        <f>Q279*H279</f>
        <v>0</v>
      </c>
      <c r="S279" s="197">
        <v>0</v>
      </c>
      <c r="T279" s="198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199" t="s">
        <v>183</v>
      </c>
      <c r="AT279" s="199" t="s">
        <v>178</v>
      </c>
      <c r="AU279" s="199" t="s">
        <v>84</v>
      </c>
      <c r="AY279" s="18" t="s">
        <v>175</v>
      </c>
      <c r="BE279" s="200">
        <f>IF(N279="základní",J279,0)</f>
        <v>0</v>
      </c>
      <c r="BF279" s="200">
        <f>IF(N279="snížená",J279,0)</f>
        <v>0</v>
      </c>
      <c r="BG279" s="200">
        <f>IF(N279="zákl. přenesená",J279,0)</f>
        <v>0</v>
      </c>
      <c r="BH279" s="200">
        <f>IF(N279="sníž. přenesená",J279,0)</f>
        <v>0</v>
      </c>
      <c r="BI279" s="200">
        <f>IF(N279="nulová",J279,0)</f>
        <v>0</v>
      </c>
      <c r="BJ279" s="18" t="s">
        <v>82</v>
      </c>
      <c r="BK279" s="200">
        <f>ROUND(I279*H279,2)</f>
        <v>0</v>
      </c>
      <c r="BL279" s="18" t="s">
        <v>183</v>
      </c>
      <c r="BM279" s="199" t="s">
        <v>442</v>
      </c>
    </row>
    <row r="280" spans="1:47" s="2" customFormat="1" ht="12">
      <c r="A280" s="35"/>
      <c r="B280" s="36"/>
      <c r="C280" s="37"/>
      <c r="D280" s="201" t="s">
        <v>185</v>
      </c>
      <c r="E280" s="37"/>
      <c r="F280" s="202" t="s">
        <v>441</v>
      </c>
      <c r="G280" s="37"/>
      <c r="H280" s="37"/>
      <c r="I280" s="203"/>
      <c r="J280" s="37"/>
      <c r="K280" s="37"/>
      <c r="L280" s="40"/>
      <c r="M280" s="204"/>
      <c r="N280" s="205"/>
      <c r="O280" s="72"/>
      <c r="P280" s="72"/>
      <c r="Q280" s="72"/>
      <c r="R280" s="72"/>
      <c r="S280" s="72"/>
      <c r="T280" s="73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T280" s="18" t="s">
        <v>185</v>
      </c>
      <c r="AU280" s="18" t="s">
        <v>84</v>
      </c>
    </row>
    <row r="281" spans="1:47" s="2" customFormat="1" ht="12">
      <c r="A281" s="35"/>
      <c r="B281" s="36"/>
      <c r="C281" s="37"/>
      <c r="D281" s="206" t="s">
        <v>187</v>
      </c>
      <c r="E281" s="37"/>
      <c r="F281" s="207" t="s">
        <v>443</v>
      </c>
      <c r="G281" s="37"/>
      <c r="H281" s="37"/>
      <c r="I281" s="203"/>
      <c r="J281" s="37"/>
      <c r="K281" s="37"/>
      <c r="L281" s="40"/>
      <c r="M281" s="204"/>
      <c r="N281" s="205"/>
      <c r="O281" s="72"/>
      <c r="P281" s="72"/>
      <c r="Q281" s="72"/>
      <c r="R281" s="72"/>
      <c r="S281" s="72"/>
      <c r="T281" s="73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T281" s="18" t="s">
        <v>187</v>
      </c>
      <c r="AU281" s="18" t="s">
        <v>84</v>
      </c>
    </row>
    <row r="282" spans="2:51" s="13" customFormat="1" ht="12">
      <c r="B282" s="208"/>
      <c r="C282" s="209"/>
      <c r="D282" s="201" t="s">
        <v>189</v>
      </c>
      <c r="E282" s="210" t="s">
        <v>1</v>
      </c>
      <c r="F282" s="211" t="s">
        <v>444</v>
      </c>
      <c r="G282" s="209"/>
      <c r="H282" s="212">
        <v>5</v>
      </c>
      <c r="I282" s="213"/>
      <c r="J282" s="209"/>
      <c r="K282" s="209"/>
      <c r="L282" s="214"/>
      <c r="M282" s="215"/>
      <c r="N282" s="216"/>
      <c r="O282" s="216"/>
      <c r="P282" s="216"/>
      <c r="Q282" s="216"/>
      <c r="R282" s="216"/>
      <c r="S282" s="216"/>
      <c r="T282" s="217"/>
      <c r="AT282" s="218" t="s">
        <v>189</v>
      </c>
      <c r="AU282" s="218" t="s">
        <v>84</v>
      </c>
      <c r="AV282" s="13" t="s">
        <v>84</v>
      </c>
      <c r="AW282" s="13" t="s">
        <v>30</v>
      </c>
      <c r="AX282" s="13" t="s">
        <v>82</v>
      </c>
      <c r="AY282" s="218" t="s">
        <v>175</v>
      </c>
    </row>
    <row r="283" spans="1:65" s="2" customFormat="1" ht="22.15" customHeight="1">
      <c r="A283" s="35"/>
      <c r="B283" s="36"/>
      <c r="C283" s="219" t="s">
        <v>445</v>
      </c>
      <c r="D283" s="219" t="s">
        <v>287</v>
      </c>
      <c r="E283" s="220" t="s">
        <v>446</v>
      </c>
      <c r="F283" s="221" t="s">
        <v>447</v>
      </c>
      <c r="G283" s="222" t="s">
        <v>198</v>
      </c>
      <c r="H283" s="223">
        <v>5</v>
      </c>
      <c r="I283" s="224"/>
      <c r="J283" s="225">
        <f>ROUND(I283*H283,2)</f>
        <v>0</v>
      </c>
      <c r="K283" s="221" t="s">
        <v>182</v>
      </c>
      <c r="L283" s="226"/>
      <c r="M283" s="227" t="s">
        <v>1</v>
      </c>
      <c r="N283" s="228" t="s">
        <v>39</v>
      </c>
      <c r="O283" s="72"/>
      <c r="P283" s="197">
        <f>O283*H283</f>
        <v>0</v>
      </c>
      <c r="Q283" s="197">
        <v>0</v>
      </c>
      <c r="R283" s="197">
        <f>Q283*H283</f>
        <v>0</v>
      </c>
      <c r="S283" s="197">
        <v>0</v>
      </c>
      <c r="T283" s="198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199" t="s">
        <v>225</v>
      </c>
      <c r="AT283" s="199" t="s">
        <v>287</v>
      </c>
      <c r="AU283" s="199" t="s">
        <v>84</v>
      </c>
      <c r="AY283" s="18" t="s">
        <v>175</v>
      </c>
      <c r="BE283" s="200">
        <f>IF(N283="základní",J283,0)</f>
        <v>0</v>
      </c>
      <c r="BF283" s="200">
        <f>IF(N283="snížená",J283,0)</f>
        <v>0</v>
      </c>
      <c r="BG283" s="200">
        <f>IF(N283="zákl. přenesená",J283,0)</f>
        <v>0</v>
      </c>
      <c r="BH283" s="200">
        <f>IF(N283="sníž. přenesená",J283,0)</f>
        <v>0</v>
      </c>
      <c r="BI283" s="200">
        <f>IF(N283="nulová",J283,0)</f>
        <v>0</v>
      </c>
      <c r="BJ283" s="18" t="s">
        <v>82</v>
      </c>
      <c r="BK283" s="200">
        <f>ROUND(I283*H283,2)</f>
        <v>0</v>
      </c>
      <c r="BL283" s="18" t="s">
        <v>183</v>
      </c>
      <c r="BM283" s="199" t="s">
        <v>448</v>
      </c>
    </row>
    <row r="284" spans="1:47" s="2" customFormat="1" ht="12">
      <c r="A284" s="35"/>
      <c r="B284" s="36"/>
      <c r="C284" s="37"/>
      <c r="D284" s="201" t="s">
        <v>185</v>
      </c>
      <c r="E284" s="37"/>
      <c r="F284" s="202" t="s">
        <v>447</v>
      </c>
      <c r="G284" s="37"/>
      <c r="H284" s="37"/>
      <c r="I284" s="203"/>
      <c r="J284" s="37"/>
      <c r="K284" s="37"/>
      <c r="L284" s="40"/>
      <c r="M284" s="204"/>
      <c r="N284" s="205"/>
      <c r="O284" s="72"/>
      <c r="P284" s="72"/>
      <c r="Q284" s="72"/>
      <c r="R284" s="72"/>
      <c r="S284" s="72"/>
      <c r="T284" s="73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T284" s="18" t="s">
        <v>185</v>
      </c>
      <c r="AU284" s="18" t="s">
        <v>84</v>
      </c>
    </row>
    <row r="285" spans="1:47" s="2" customFormat="1" ht="19.5">
      <c r="A285" s="35"/>
      <c r="B285" s="36"/>
      <c r="C285" s="37"/>
      <c r="D285" s="201" t="s">
        <v>386</v>
      </c>
      <c r="E285" s="37"/>
      <c r="F285" s="229" t="s">
        <v>449</v>
      </c>
      <c r="G285" s="37"/>
      <c r="H285" s="37"/>
      <c r="I285" s="203"/>
      <c r="J285" s="37"/>
      <c r="K285" s="37"/>
      <c r="L285" s="40"/>
      <c r="M285" s="204"/>
      <c r="N285" s="205"/>
      <c r="O285" s="72"/>
      <c r="P285" s="72"/>
      <c r="Q285" s="72"/>
      <c r="R285" s="72"/>
      <c r="S285" s="72"/>
      <c r="T285" s="73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T285" s="18" t="s">
        <v>386</v>
      </c>
      <c r="AU285" s="18" t="s">
        <v>84</v>
      </c>
    </row>
    <row r="286" spans="1:65" s="2" customFormat="1" ht="30" customHeight="1">
      <c r="A286" s="35"/>
      <c r="B286" s="36"/>
      <c r="C286" s="188" t="s">
        <v>450</v>
      </c>
      <c r="D286" s="188" t="s">
        <v>178</v>
      </c>
      <c r="E286" s="189" t="s">
        <v>451</v>
      </c>
      <c r="F286" s="190" t="s">
        <v>452</v>
      </c>
      <c r="G286" s="191" t="s">
        <v>342</v>
      </c>
      <c r="H286" s="192">
        <v>2.378</v>
      </c>
      <c r="I286" s="193"/>
      <c r="J286" s="194">
        <f>ROUND(I286*H286,2)</f>
        <v>0</v>
      </c>
      <c r="K286" s="190" t="s">
        <v>182</v>
      </c>
      <c r="L286" s="40"/>
      <c r="M286" s="195" t="s">
        <v>1</v>
      </c>
      <c r="N286" s="196" t="s">
        <v>39</v>
      </c>
      <c r="O286" s="72"/>
      <c r="P286" s="197">
        <f>O286*H286</f>
        <v>0</v>
      </c>
      <c r="Q286" s="197">
        <v>0</v>
      </c>
      <c r="R286" s="197">
        <f>Q286*H286</f>
        <v>0</v>
      </c>
      <c r="S286" s="197">
        <v>2.2</v>
      </c>
      <c r="T286" s="198">
        <f>S286*H286</f>
        <v>5.2316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199" t="s">
        <v>183</v>
      </c>
      <c r="AT286" s="199" t="s">
        <v>178</v>
      </c>
      <c r="AU286" s="199" t="s">
        <v>84</v>
      </c>
      <c r="AY286" s="18" t="s">
        <v>175</v>
      </c>
      <c r="BE286" s="200">
        <f>IF(N286="základní",J286,0)</f>
        <v>0</v>
      </c>
      <c r="BF286" s="200">
        <f>IF(N286="snížená",J286,0)</f>
        <v>0</v>
      </c>
      <c r="BG286" s="200">
        <f>IF(N286="zákl. přenesená",J286,0)</f>
        <v>0</v>
      </c>
      <c r="BH286" s="200">
        <f>IF(N286="sníž. přenesená",J286,0)</f>
        <v>0</v>
      </c>
      <c r="BI286" s="200">
        <f>IF(N286="nulová",J286,0)</f>
        <v>0</v>
      </c>
      <c r="BJ286" s="18" t="s">
        <v>82</v>
      </c>
      <c r="BK286" s="200">
        <f>ROUND(I286*H286,2)</f>
        <v>0</v>
      </c>
      <c r="BL286" s="18" t="s">
        <v>183</v>
      </c>
      <c r="BM286" s="199" t="s">
        <v>453</v>
      </c>
    </row>
    <row r="287" spans="1:47" s="2" customFormat="1" ht="19.5">
      <c r="A287" s="35"/>
      <c r="B287" s="36"/>
      <c r="C287" s="37"/>
      <c r="D287" s="201" t="s">
        <v>185</v>
      </c>
      <c r="E287" s="37"/>
      <c r="F287" s="202" t="s">
        <v>454</v>
      </c>
      <c r="G287" s="37"/>
      <c r="H287" s="37"/>
      <c r="I287" s="203"/>
      <c r="J287" s="37"/>
      <c r="K287" s="37"/>
      <c r="L287" s="40"/>
      <c r="M287" s="204"/>
      <c r="N287" s="205"/>
      <c r="O287" s="72"/>
      <c r="P287" s="72"/>
      <c r="Q287" s="72"/>
      <c r="R287" s="72"/>
      <c r="S287" s="72"/>
      <c r="T287" s="73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T287" s="18" t="s">
        <v>185</v>
      </c>
      <c r="AU287" s="18" t="s">
        <v>84</v>
      </c>
    </row>
    <row r="288" spans="1:47" s="2" customFormat="1" ht="12">
      <c r="A288" s="35"/>
      <c r="B288" s="36"/>
      <c r="C288" s="37"/>
      <c r="D288" s="206" t="s">
        <v>187</v>
      </c>
      <c r="E288" s="37"/>
      <c r="F288" s="207" t="s">
        <v>455</v>
      </c>
      <c r="G288" s="37"/>
      <c r="H288" s="37"/>
      <c r="I288" s="203"/>
      <c r="J288" s="37"/>
      <c r="K288" s="37"/>
      <c r="L288" s="40"/>
      <c r="M288" s="204"/>
      <c r="N288" s="205"/>
      <c r="O288" s="72"/>
      <c r="P288" s="72"/>
      <c r="Q288" s="72"/>
      <c r="R288" s="72"/>
      <c r="S288" s="72"/>
      <c r="T288" s="73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T288" s="18" t="s">
        <v>187</v>
      </c>
      <c r="AU288" s="18" t="s">
        <v>84</v>
      </c>
    </row>
    <row r="289" spans="2:51" s="13" customFormat="1" ht="12">
      <c r="B289" s="208"/>
      <c r="C289" s="209"/>
      <c r="D289" s="201" t="s">
        <v>189</v>
      </c>
      <c r="E289" s="210" t="s">
        <v>1</v>
      </c>
      <c r="F289" s="211" t="s">
        <v>456</v>
      </c>
      <c r="G289" s="209"/>
      <c r="H289" s="212">
        <v>2.378</v>
      </c>
      <c r="I289" s="213"/>
      <c r="J289" s="209"/>
      <c r="K289" s="209"/>
      <c r="L289" s="214"/>
      <c r="M289" s="215"/>
      <c r="N289" s="216"/>
      <c r="O289" s="216"/>
      <c r="P289" s="216"/>
      <c r="Q289" s="216"/>
      <c r="R289" s="216"/>
      <c r="S289" s="216"/>
      <c r="T289" s="217"/>
      <c r="AT289" s="218" t="s">
        <v>189</v>
      </c>
      <c r="AU289" s="218" t="s">
        <v>84</v>
      </c>
      <c r="AV289" s="13" t="s">
        <v>84</v>
      </c>
      <c r="AW289" s="13" t="s">
        <v>30</v>
      </c>
      <c r="AX289" s="13" t="s">
        <v>82</v>
      </c>
      <c r="AY289" s="218" t="s">
        <v>175</v>
      </c>
    </row>
    <row r="290" spans="1:65" s="2" customFormat="1" ht="30" customHeight="1">
      <c r="A290" s="35"/>
      <c r="B290" s="36"/>
      <c r="C290" s="188" t="s">
        <v>457</v>
      </c>
      <c r="D290" s="188" t="s">
        <v>178</v>
      </c>
      <c r="E290" s="189" t="s">
        <v>458</v>
      </c>
      <c r="F290" s="190" t="s">
        <v>459</v>
      </c>
      <c r="G290" s="191" t="s">
        <v>342</v>
      </c>
      <c r="H290" s="192">
        <v>1.512</v>
      </c>
      <c r="I290" s="193"/>
      <c r="J290" s="194">
        <f>ROUND(I290*H290,2)</f>
        <v>0</v>
      </c>
      <c r="K290" s="190" t="s">
        <v>182</v>
      </c>
      <c r="L290" s="40"/>
      <c r="M290" s="195" t="s">
        <v>1</v>
      </c>
      <c r="N290" s="196" t="s">
        <v>39</v>
      </c>
      <c r="O290" s="72"/>
      <c r="P290" s="197">
        <f>O290*H290</f>
        <v>0</v>
      </c>
      <c r="Q290" s="197">
        <v>0</v>
      </c>
      <c r="R290" s="197">
        <f>Q290*H290</f>
        <v>0</v>
      </c>
      <c r="S290" s="197">
        <v>2.2</v>
      </c>
      <c r="T290" s="198">
        <f>S290*H290</f>
        <v>3.3264000000000005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199" t="s">
        <v>183</v>
      </c>
      <c r="AT290" s="199" t="s">
        <v>178</v>
      </c>
      <c r="AU290" s="199" t="s">
        <v>84</v>
      </c>
      <c r="AY290" s="18" t="s">
        <v>175</v>
      </c>
      <c r="BE290" s="200">
        <f>IF(N290="základní",J290,0)</f>
        <v>0</v>
      </c>
      <c r="BF290" s="200">
        <f>IF(N290="snížená",J290,0)</f>
        <v>0</v>
      </c>
      <c r="BG290" s="200">
        <f>IF(N290="zákl. přenesená",J290,0)</f>
        <v>0</v>
      </c>
      <c r="BH290" s="200">
        <f>IF(N290="sníž. přenesená",J290,0)</f>
        <v>0</v>
      </c>
      <c r="BI290" s="200">
        <f>IF(N290="nulová",J290,0)</f>
        <v>0</v>
      </c>
      <c r="BJ290" s="18" t="s">
        <v>82</v>
      </c>
      <c r="BK290" s="200">
        <f>ROUND(I290*H290,2)</f>
        <v>0</v>
      </c>
      <c r="BL290" s="18" t="s">
        <v>183</v>
      </c>
      <c r="BM290" s="199" t="s">
        <v>460</v>
      </c>
    </row>
    <row r="291" spans="1:47" s="2" customFormat="1" ht="19.5">
      <c r="A291" s="35"/>
      <c r="B291" s="36"/>
      <c r="C291" s="37"/>
      <c r="D291" s="201" t="s">
        <v>185</v>
      </c>
      <c r="E291" s="37"/>
      <c r="F291" s="202" t="s">
        <v>461</v>
      </c>
      <c r="G291" s="37"/>
      <c r="H291" s="37"/>
      <c r="I291" s="203"/>
      <c r="J291" s="37"/>
      <c r="K291" s="37"/>
      <c r="L291" s="40"/>
      <c r="M291" s="204"/>
      <c r="N291" s="205"/>
      <c r="O291" s="72"/>
      <c r="P291" s="72"/>
      <c r="Q291" s="72"/>
      <c r="R291" s="72"/>
      <c r="S291" s="72"/>
      <c r="T291" s="73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T291" s="18" t="s">
        <v>185</v>
      </c>
      <c r="AU291" s="18" t="s">
        <v>84</v>
      </c>
    </row>
    <row r="292" spans="1:47" s="2" customFormat="1" ht="12">
      <c r="A292" s="35"/>
      <c r="B292" s="36"/>
      <c r="C292" s="37"/>
      <c r="D292" s="206" t="s">
        <v>187</v>
      </c>
      <c r="E292" s="37"/>
      <c r="F292" s="207" t="s">
        <v>462</v>
      </c>
      <c r="G292" s="37"/>
      <c r="H292" s="37"/>
      <c r="I292" s="203"/>
      <c r="J292" s="37"/>
      <c r="K292" s="37"/>
      <c r="L292" s="40"/>
      <c r="M292" s="204"/>
      <c r="N292" s="205"/>
      <c r="O292" s="72"/>
      <c r="P292" s="72"/>
      <c r="Q292" s="72"/>
      <c r="R292" s="72"/>
      <c r="S292" s="72"/>
      <c r="T292" s="73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T292" s="18" t="s">
        <v>187</v>
      </c>
      <c r="AU292" s="18" t="s">
        <v>84</v>
      </c>
    </row>
    <row r="293" spans="2:51" s="13" customFormat="1" ht="12">
      <c r="B293" s="208"/>
      <c r="C293" s="209"/>
      <c r="D293" s="201" t="s">
        <v>189</v>
      </c>
      <c r="E293" s="210" t="s">
        <v>1</v>
      </c>
      <c r="F293" s="211" t="s">
        <v>353</v>
      </c>
      <c r="G293" s="209"/>
      <c r="H293" s="212">
        <v>1.512</v>
      </c>
      <c r="I293" s="213"/>
      <c r="J293" s="209"/>
      <c r="K293" s="209"/>
      <c r="L293" s="214"/>
      <c r="M293" s="215"/>
      <c r="N293" s="216"/>
      <c r="O293" s="216"/>
      <c r="P293" s="216"/>
      <c r="Q293" s="216"/>
      <c r="R293" s="216"/>
      <c r="S293" s="216"/>
      <c r="T293" s="217"/>
      <c r="AT293" s="218" t="s">
        <v>189</v>
      </c>
      <c r="AU293" s="218" t="s">
        <v>84</v>
      </c>
      <c r="AV293" s="13" t="s">
        <v>84</v>
      </c>
      <c r="AW293" s="13" t="s">
        <v>30</v>
      </c>
      <c r="AX293" s="13" t="s">
        <v>82</v>
      </c>
      <c r="AY293" s="218" t="s">
        <v>175</v>
      </c>
    </row>
    <row r="294" spans="1:65" s="2" customFormat="1" ht="22.15" customHeight="1">
      <c r="A294" s="35"/>
      <c r="B294" s="36"/>
      <c r="C294" s="188" t="s">
        <v>463</v>
      </c>
      <c r="D294" s="188" t="s">
        <v>178</v>
      </c>
      <c r="E294" s="189" t="s">
        <v>464</v>
      </c>
      <c r="F294" s="190" t="s">
        <v>465</v>
      </c>
      <c r="G294" s="191" t="s">
        <v>181</v>
      </c>
      <c r="H294" s="192">
        <v>83.83</v>
      </c>
      <c r="I294" s="193"/>
      <c r="J294" s="194">
        <f>ROUND(I294*H294,2)</f>
        <v>0</v>
      </c>
      <c r="K294" s="190" t="s">
        <v>182</v>
      </c>
      <c r="L294" s="40"/>
      <c r="M294" s="195" t="s">
        <v>1</v>
      </c>
      <c r="N294" s="196" t="s">
        <v>39</v>
      </c>
      <c r="O294" s="72"/>
      <c r="P294" s="197">
        <f>O294*H294</f>
        <v>0</v>
      </c>
      <c r="Q294" s="197">
        <v>0</v>
      </c>
      <c r="R294" s="197">
        <f>Q294*H294</f>
        <v>0</v>
      </c>
      <c r="S294" s="197">
        <v>0.035</v>
      </c>
      <c r="T294" s="198">
        <f>S294*H294</f>
        <v>2.93405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199" t="s">
        <v>183</v>
      </c>
      <c r="AT294" s="199" t="s">
        <v>178</v>
      </c>
      <c r="AU294" s="199" t="s">
        <v>84</v>
      </c>
      <c r="AY294" s="18" t="s">
        <v>175</v>
      </c>
      <c r="BE294" s="200">
        <f>IF(N294="základní",J294,0)</f>
        <v>0</v>
      </c>
      <c r="BF294" s="200">
        <f>IF(N294="snížená",J294,0)</f>
        <v>0</v>
      </c>
      <c r="BG294" s="200">
        <f>IF(N294="zákl. přenesená",J294,0)</f>
        <v>0</v>
      </c>
      <c r="BH294" s="200">
        <f>IF(N294="sníž. přenesená",J294,0)</f>
        <v>0</v>
      </c>
      <c r="BI294" s="200">
        <f>IF(N294="nulová",J294,0)</f>
        <v>0</v>
      </c>
      <c r="BJ294" s="18" t="s">
        <v>82</v>
      </c>
      <c r="BK294" s="200">
        <f>ROUND(I294*H294,2)</f>
        <v>0</v>
      </c>
      <c r="BL294" s="18" t="s">
        <v>183</v>
      </c>
      <c r="BM294" s="199" t="s">
        <v>466</v>
      </c>
    </row>
    <row r="295" spans="1:47" s="2" customFormat="1" ht="29.25">
      <c r="A295" s="35"/>
      <c r="B295" s="36"/>
      <c r="C295" s="37"/>
      <c r="D295" s="201" t="s">
        <v>185</v>
      </c>
      <c r="E295" s="37"/>
      <c r="F295" s="202" t="s">
        <v>467</v>
      </c>
      <c r="G295" s="37"/>
      <c r="H295" s="37"/>
      <c r="I295" s="203"/>
      <c r="J295" s="37"/>
      <c r="K295" s="37"/>
      <c r="L295" s="40"/>
      <c r="M295" s="204"/>
      <c r="N295" s="205"/>
      <c r="O295" s="72"/>
      <c r="P295" s="72"/>
      <c r="Q295" s="72"/>
      <c r="R295" s="72"/>
      <c r="S295" s="72"/>
      <c r="T295" s="73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T295" s="18" t="s">
        <v>185</v>
      </c>
      <c r="AU295" s="18" t="s">
        <v>84</v>
      </c>
    </row>
    <row r="296" spans="1:47" s="2" customFormat="1" ht="12">
      <c r="A296" s="35"/>
      <c r="B296" s="36"/>
      <c r="C296" s="37"/>
      <c r="D296" s="206" t="s">
        <v>187</v>
      </c>
      <c r="E296" s="37"/>
      <c r="F296" s="207" t="s">
        <v>468</v>
      </c>
      <c r="G296" s="37"/>
      <c r="H296" s="37"/>
      <c r="I296" s="203"/>
      <c r="J296" s="37"/>
      <c r="K296" s="37"/>
      <c r="L296" s="40"/>
      <c r="M296" s="204"/>
      <c r="N296" s="205"/>
      <c r="O296" s="72"/>
      <c r="P296" s="72"/>
      <c r="Q296" s="72"/>
      <c r="R296" s="72"/>
      <c r="S296" s="72"/>
      <c r="T296" s="73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T296" s="18" t="s">
        <v>187</v>
      </c>
      <c r="AU296" s="18" t="s">
        <v>84</v>
      </c>
    </row>
    <row r="297" spans="2:51" s="13" customFormat="1" ht="12">
      <c r="B297" s="208"/>
      <c r="C297" s="209"/>
      <c r="D297" s="201" t="s">
        <v>189</v>
      </c>
      <c r="E297" s="210" t="s">
        <v>1</v>
      </c>
      <c r="F297" s="211" t="s">
        <v>469</v>
      </c>
      <c r="G297" s="209"/>
      <c r="H297" s="212">
        <v>56.2</v>
      </c>
      <c r="I297" s="213"/>
      <c r="J297" s="209"/>
      <c r="K297" s="209"/>
      <c r="L297" s="214"/>
      <c r="M297" s="215"/>
      <c r="N297" s="216"/>
      <c r="O297" s="216"/>
      <c r="P297" s="216"/>
      <c r="Q297" s="216"/>
      <c r="R297" s="216"/>
      <c r="S297" s="216"/>
      <c r="T297" s="217"/>
      <c r="AT297" s="218" t="s">
        <v>189</v>
      </c>
      <c r="AU297" s="218" t="s">
        <v>84</v>
      </c>
      <c r="AV297" s="13" t="s">
        <v>84</v>
      </c>
      <c r="AW297" s="13" t="s">
        <v>30</v>
      </c>
      <c r="AX297" s="13" t="s">
        <v>74</v>
      </c>
      <c r="AY297" s="218" t="s">
        <v>175</v>
      </c>
    </row>
    <row r="298" spans="2:51" s="13" customFormat="1" ht="12">
      <c r="B298" s="208"/>
      <c r="C298" s="209"/>
      <c r="D298" s="201" t="s">
        <v>189</v>
      </c>
      <c r="E298" s="210" t="s">
        <v>1</v>
      </c>
      <c r="F298" s="211" t="s">
        <v>470</v>
      </c>
      <c r="G298" s="209"/>
      <c r="H298" s="212">
        <v>17.55</v>
      </c>
      <c r="I298" s="213"/>
      <c r="J298" s="209"/>
      <c r="K298" s="209"/>
      <c r="L298" s="214"/>
      <c r="M298" s="215"/>
      <c r="N298" s="216"/>
      <c r="O298" s="216"/>
      <c r="P298" s="216"/>
      <c r="Q298" s="216"/>
      <c r="R298" s="216"/>
      <c r="S298" s="216"/>
      <c r="T298" s="217"/>
      <c r="AT298" s="218" t="s">
        <v>189</v>
      </c>
      <c r="AU298" s="218" t="s">
        <v>84</v>
      </c>
      <c r="AV298" s="13" t="s">
        <v>84</v>
      </c>
      <c r="AW298" s="13" t="s">
        <v>30</v>
      </c>
      <c r="AX298" s="13" t="s">
        <v>74</v>
      </c>
      <c r="AY298" s="218" t="s">
        <v>175</v>
      </c>
    </row>
    <row r="299" spans="2:51" s="13" customFormat="1" ht="12">
      <c r="B299" s="208"/>
      <c r="C299" s="209"/>
      <c r="D299" s="201" t="s">
        <v>189</v>
      </c>
      <c r="E299" s="210" t="s">
        <v>1</v>
      </c>
      <c r="F299" s="211" t="s">
        <v>471</v>
      </c>
      <c r="G299" s="209"/>
      <c r="H299" s="212">
        <v>10.08</v>
      </c>
      <c r="I299" s="213"/>
      <c r="J299" s="209"/>
      <c r="K299" s="209"/>
      <c r="L299" s="214"/>
      <c r="M299" s="215"/>
      <c r="N299" s="216"/>
      <c r="O299" s="216"/>
      <c r="P299" s="216"/>
      <c r="Q299" s="216"/>
      <c r="R299" s="216"/>
      <c r="S299" s="216"/>
      <c r="T299" s="217"/>
      <c r="AT299" s="218" t="s">
        <v>189</v>
      </c>
      <c r="AU299" s="218" t="s">
        <v>84</v>
      </c>
      <c r="AV299" s="13" t="s">
        <v>84</v>
      </c>
      <c r="AW299" s="13" t="s">
        <v>30</v>
      </c>
      <c r="AX299" s="13" t="s">
        <v>74</v>
      </c>
      <c r="AY299" s="218" t="s">
        <v>175</v>
      </c>
    </row>
    <row r="300" spans="2:51" s="14" customFormat="1" ht="12">
      <c r="B300" s="230"/>
      <c r="C300" s="231"/>
      <c r="D300" s="201" t="s">
        <v>189</v>
      </c>
      <c r="E300" s="232" t="s">
        <v>1</v>
      </c>
      <c r="F300" s="233" t="s">
        <v>472</v>
      </c>
      <c r="G300" s="231"/>
      <c r="H300" s="234">
        <v>83.83</v>
      </c>
      <c r="I300" s="235"/>
      <c r="J300" s="231"/>
      <c r="K300" s="231"/>
      <c r="L300" s="236"/>
      <c r="M300" s="237"/>
      <c r="N300" s="238"/>
      <c r="O300" s="238"/>
      <c r="P300" s="238"/>
      <c r="Q300" s="238"/>
      <c r="R300" s="238"/>
      <c r="S300" s="238"/>
      <c r="T300" s="239"/>
      <c r="AT300" s="240" t="s">
        <v>189</v>
      </c>
      <c r="AU300" s="240" t="s">
        <v>84</v>
      </c>
      <c r="AV300" s="14" t="s">
        <v>183</v>
      </c>
      <c r="AW300" s="14" t="s">
        <v>30</v>
      </c>
      <c r="AX300" s="14" t="s">
        <v>82</v>
      </c>
      <c r="AY300" s="240" t="s">
        <v>175</v>
      </c>
    </row>
    <row r="301" spans="1:65" s="2" customFormat="1" ht="14.45" customHeight="1">
      <c r="A301" s="35"/>
      <c r="B301" s="36"/>
      <c r="C301" s="188" t="s">
        <v>473</v>
      </c>
      <c r="D301" s="188" t="s">
        <v>178</v>
      </c>
      <c r="E301" s="189" t="s">
        <v>474</v>
      </c>
      <c r="F301" s="190" t="s">
        <v>475</v>
      </c>
      <c r="G301" s="191" t="s">
        <v>181</v>
      </c>
      <c r="H301" s="192">
        <v>8.57</v>
      </c>
      <c r="I301" s="193"/>
      <c r="J301" s="194">
        <f>ROUND(I301*H301,2)</f>
        <v>0</v>
      </c>
      <c r="K301" s="190" t="s">
        <v>182</v>
      </c>
      <c r="L301" s="40"/>
      <c r="M301" s="195" t="s">
        <v>1</v>
      </c>
      <c r="N301" s="196" t="s">
        <v>39</v>
      </c>
      <c r="O301" s="72"/>
      <c r="P301" s="197">
        <f>O301*H301</f>
        <v>0</v>
      </c>
      <c r="Q301" s="197">
        <v>0</v>
      </c>
      <c r="R301" s="197">
        <f>Q301*H301</f>
        <v>0</v>
      </c>
      <c r="S301" s="197">
        <v>0.076</v>
      </c>
      <c r="T301" s="198">
        <f>S301*H301</f>
        <v>0.65132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199" t="s">
        <v>183</v>
      </c>
      <c r="AT301" s="199" t="s">
        <v>178</v>
      </c>
      <c r="AU301" s="199" t="s">
        <v>84</v>
      </c>
      <c r="AY301" s="18" t="s">
        <v>175</v>
      </c>
      <c r="BE301" s="200">
        <f>IF(N301="základní",J301,0)</f>
        <v>0</v>
      </c>
      <c r="BF301" s="200">
        <f>IF(N301="snížená",J301,0)</f>
        <v>0</v>
      </c>
      <c r="BG301" s="200">
        <f>IF(N301="zákl. přenesená",J301,0)</f>
        <v>0</v>
      </c>
      <c r="BH301" s="200">
        <f>IF(N301="sníž. přenesená",J301,0)</f>
        <v>0</v>
      </c>
      <c r="BI301" s="200">
        <f>IF(N301="nulová",J301,0)</f>
        <v>0</v>
      </c>
      <c r="BJ301" s="18" t="s">
        <v>82</v>
      </c>
      <c r="BK301" s="200">
        <f>ROUND(I301*H301,2)</f>
        <v>0</v>
      </c>
      <c r="BL301" s="18" t="s">
        <v>183</v>
      </c>
      <c r="BM301" s="199" t="s">
        <v>476</v>
      </c>
    </row>
    <row r="302" spans="1:47" s="2" customFormat="1" ht="19.5">
      <c r="A302" s="35"/>
      <c r="B302" s="36"/>
      <c r="C302" s="37"/>
      <c r="D302" s="201" t="s">
        <v>185</v>
      </c>
      <c r="E302" s="37"/>
      <c r="F302" s="202" t="s">
        <v>477</v>
      </c>
      <c r="G302" s="37"/>
      <c r="H302" s="37"/>
      <c r="I302" s="203"/>
      <c r="J302" s="37"/>
      <c r="K302" s="37"/>
      <c r="L302" s="40"/>
      <c r="M302" s="204"/>
      <c r="N302" s="205"/>
      <c r="O302" s="72"/>
      <c r="P302" s="72"/>
      <c r="Q302" s="72"/>
      <c r="R302" s="72"/>
      <c r="S302" s="72"/>
      <c r="T302" s="73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T302" s="18" t="s">
        <v>185</v>
      </c>
      <c r="AU302" s="18" t="s">
        <v>84</v>
      </c>
    </row>
    <row r="303" spans="1:47" s="2" customFormat="1" ht="12">
      <c r="A303" s="35"/>
      <c r="B303" s="36"/>
      <c r="C303" s="37"/>
      <c r="D303" s="206" t="s">
        <v>187</v>
      </c>
      <c r="E303" s="37"/>
      <c r="F303" s="207" t="s">
        <v>478</v>
      </c>
      <c r="G303" s="37"/>
      <c r="H303" s="37"/>
      <c r="I303" s="203"/>
      <c r="J303" s="37"/>
      <c r="K303" s="37"/>
      <c r="L303" s="40"/>
      <c r="M303" s="204"/>
      <c r="N303" s="205"/>
      <c r="O303" s="72"/>
      <c r="P303" s="72"/>
      <c r="Q303" s="72"/>
      <c r="R303" s="72"/>
      <c r="S303" s="72"/>
      <c r="T303" s="73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T303" s="18" t="s">
        <v>187</v>
      </c>
      <c r="AU303" s="18" t="s">
        <v>84</v>
      </c>
    </row>
    <row r="304" spans="2:51" s="13" customFormat="1" ht="12">
      <c r="B304" s="208"/>
      <c r="C304" s="209"/>
      <c r="D304" s="201" t="s">
        <v>189</v>
      </c>
      <c r="E304" s="210" t="s">
        <v>1</v>
      </c>
      <c r="F304" s="211" t="s">
        <v>479</v>
      </c>
      <c r="G304" s="209"/>
      <c r="H304" s="212">
        <v>8.57</v>
      </c>
      <c r="I304" s="213"/>
      <c r="J304" s="209"/>
      <c r="K304" s="209"/>
      <c r="L304" s="214"/>
      <c r="M304" s="215"/>
      <c r="N304" s="216"/>
      <c r="O304" s="216"/>
      <c r="P304" s="216"/>
      <c r="Q304" s="216"/>
      <c r="R304" s="216"/>
      <c r="S304" s="216"/>
      <c r="T304" s="217"/>
      <c r="AT304" s="218" t="s">
        <v>189</v>
      </c>
      <c r="AU304" s="218" t="s">
        <v>84</v>
      </c>
      <c r="AV304" s="13" t="s">
        <v>84</v>
      </c>
      <c r="AW304" s="13" t="s">
        <v>30</v>
      </c>
      <c r="AX304" s="13" t="s">
        <v>82</v>
      </c>
      <c r="AY304" s="218" t="s">
        <v>175</v>
      </c>
    </row>
    <row r="305" spans="1:65" s="2" customFormat="1" ht="19.9" customHeight="1">
      <c r="A305" s="35"/>
      <c r="B305" s="36"/>
      <c r="C305" s="188" t="s">
        <v>480</v>
      </c>
      <c r="D305" s="188" t="s">
        <v>178</v>
      </c>
      <c r="E305" s="189" t="s">
        <v>481</v>
      </c>
      <c r="F305" s="190" t="s">
        <v>482</v>
      </c>
      <c r="G305" s="191" t="s">
        <v>181</v>
      </c>
      <c r="H305" s="192">
        <v>7.1</v>
      </c>
      <c r="I305" s="193"/>
      <c r="J305" s="194">
        <f>ROUND(I305*H305,2)</f>
        <v>0</v>
      </c>
      <c r="K305" s="190" t="s">
        <v>182</v>
      </c>
      <c r="L305" s="40"/>
      <c r="M305" s="195" t="s">
        <v>1</v>
      </c>
      <c r="N305" s="196" t="s">
        <v>39</v>
      </c>
      <c r="O305" s="72"/>
      <c r="P305" s="197">
        <f>O305*H305</f>
        <v>0</v>
      </c>
      <c r="Q305" s="197">
        <v>0</v>
      </c>
      <c r="R305" s="197">
        <f>Q305*H305</f>
        <v>0</v>
      </c>
      <c r="S305" s="197">
        <v>0.062</v>
      </c>
      <c r="T305" s="198">
        <f>S305*H305</f>
        <v>0.4402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199" t="s">
        <v>183</v>
      </c>
      <c r="AT305" s="199" t="s">
        <v>178</v>
      </c>
      <c r="AU305" s="199" t="s">
        <v>84</v>
      </c>
      <c r="AY305" s="18" t="s">
        <v>175</v>
      </c>
      <c r="BE305" s="200">
        <f>IF(N305="základní",J305,0)</f>
        <v>0</v>
      </c>
      <c r="BF305" s="200">
        <f>IF(N305="snížená",J305,0)</f>
        <v>0</v>
      </c>
      <c r="BG305" s="200">
        <f>IF(N305="zákl. přenesená",J305,0)</f>
        <v>0</v>
      </c>
      <c r="BH305" s="200">
        <f>IF(N305="sníž. přenesená",J305,0)</f>
        <v>0</v>
      </c>
      <c r="BI305" s="200">
        <f>IF(N305="nulová",J305,0)</f>
        <v>0</v>
      </c>
      <c r="BJ305" s="18" t="s">
        <v>82</v>
      </c>
      <c r="BK305" s="200">
        <f>ROUND(I305*H305,2)</f>
        <v>0</v>
      </c>
      <c r="BL305" s="18" t="s">
        <v>183</v>
      </c>
      <c r="BM305" s="199" t="s">
        <v>483</v>
      </c>
    </row>
    <row r="306" spans="1:47" s="2" customFormat="1" ht="19.5">
      <c r="A306" s="35"/>
      <c r="B306" s="36"/>
      <c r="C306" s="37"/>
      <c r="D306" s="201" t="s">
        <v>185</v>
      </c>
      <c r="E306" s="37"/>
      <c r="F306" s="202" t="s">
        <v>484</v>
      </c>
      <c r="G306" s="37"/>
      <c r="H306" s="37"/>
      <c r="I306" s="203"/>
      <c r="J306" s="37"/>
      <c r="K306" s="37"/>
      <c r="L306" s="40"/>
      <c r="M306" s="204"/>
      <c r="N306" s="205"/>
      <c r="O306" s="72"/>
      <c r="P306" s="72"/>
      <c r="Q306" s="72"/>
      <c r="R306" s="72"/>
      <c r="S306" s="72"/>
      <c r="T306" s="73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T306" s="18" t="s">
        <v>185</v>
      </c>
      <c r="AU306" s="18" t="s">
        <v>84</v>
      </c>
    </row>
    <row r="307" spans="1:47" s="2" customFormat="1" ht="12">
      <c r="A307" s="35"/>
      <c r="B307" s="36"/>
      <c r="C307" s="37"/>
      <c r="D307" s="206" t="s">
        <v>187</v>
      </c>
      <c r="E307" s="37"/>
      <c r="F307" s="207" t="s">
        <v>485</v>
      </c>
      <c r="G307" s="37"/>
      <c r="H307" s="37"/>
      <c r="I307" s="203"/>
      <c r="J307" s="37"/>
      <c r="K307" s="37"/>
      <c r="L307" s="40"/>
      <c r="M307" s="204"/>
      <c r="N307" s="205"/>
      <c r="O307" s="72"/>
      <c r="P307" s="72"/>
      <c r="Q307" s="72"/>
      <c r="R307" s="72"/>
      <c r="S307" s="72"/>
      <c r="T307" s="73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T307" s="18" t="s">
        <v>187</v>
      </c>
      <c r="AU307" s="18" t="s">
        <v>84</v>
      </c>
    </row>
    <row r="308" spans="1:47" s="2" customFormat="1" ht="19.5">
      <c r="A308" s="35"/>
      <c r="B308" s="36"/>
      <c r="C308" s="37"/>
      <c r="D308" s="201" t="s">
        <v>386</v>
      </c>
      <c r="E308" s="37"/>
      <c r="F308" s="229" t="s">
        <v>486</v>
      </c>
      <c r="G308" s="37"/>
      <c r="H308" s="37"/>
      <c r="I308" s="203"/>
      <c r="J308" s="37"/>
      <c r="K308" s="37"/>
      <c r="L308" s="40"/>
      <c r="M308" s="204"/>
      <c r="N308" s="205"/>
      <c r="O308" s="72"/>
      <c r="P308" s="72"/>
      <c r="Q308" s="72"/>
      <c r="R308" s="72"/>
      <c r="S308" s="72"/>
      <c r="T308" s="73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T308" s="18" t="s">
        <v>386</v>
      </c>
      <c r="AU308" s="18" t="s">
        <v>84</v>
      </c>
    </row>
    <row r="309" spans="1:65" s="2" customFormat="1" ht="22.15" customHeight="1">
      <c r="A309" s="35"/>
      <c r="B309" s="36"/>
      <c r="C309" s="188" t="s">
        <v>487</v>
      </c>
      <c r="D309" s="188" t="s">
        <v>178</v>
      </c>
      <c r="E309" s="189" t="s">
        <v>488</v>
      </c>
      <c r="F309" s="190" t="s">
        <v>489</v>
      </c>
      <c r="G309" s="191" t="s">
        <v>198</v>
      </c>
      <c r="H309" s="192">
        <v>4</v>
      </c>
      <c r="I309" s="193"/>
      <c r="J309" s="194">
        <f>ROUND(I309*H309,2)</f>
        <v>0</v>
      </c>
      <c r="K309" s="190" t="s">
        <v>182</v>
      </c>
      <c r="L309" s="40"/>
      <c r="M309" s="195" t="s">
        <v>1</v>
      </c>
      <c r="N309" s="196" t="s">
        <v>39</v>
      </c>
      <c r="O309" s="72"/>
      <c r="P309" s="197">
        <f>O309*H309</f>
        <v>0</v>
      </c>
      <c r="Q309" s="197">
        <v>0</v>
      </c>
      <c r="R309" s="197">
        <f>Q309*H309</f>
        <v>0</v>
      </c>
      <c r="S309" s="197">
        <v>0.016</v>
      </c>
      <c r="T309" s="198">
        <f>S309*H309</f>
        <v>0.064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199" t="s">
        <v>183</v>
      </c>
      <c r="AT309" s="199" t="s">
        <v>178</v>
      </c>
      <c r="AU309" s="199" t="s">
        <v>84</v>
      </c>
      <c r="AY309" s="18" t="s">
        <v>175</v>
      </c>
      <c r="BE309" s="200">
        <f>IF(N309="základní",J309,0)</f>
        <v>0</v>
      </c>
      <c r="BF309" s="200">
        <f>IF(N309="snížená",J309,0)</f>
        <v>0</v>
      </c>
      <c r="BG309" s="200">
        <f>IF(N309="zákl. přenesená",J309,0)</f>
        <v>0</v>
      </c>
      <c r="BH309" s="200">
        <f>IF(N309="sníž. přenesená",J309,0)</f>
        <v>0</v>
      </c>
      <c r="BI309" s="200">
        <f>IF(N309="nulová",J309,0)</f>
        <v>0</v>
      </c>
      <c r="BJ309" s="18" t="s">
        <v>82</v>
      </c>
      <c r="BK309" s="200">
        <f>ROUND(I309*H309,2)</f>
        <v>0</v>
      </c>
      <c r="BL309" s="18" t="s">
        <v>183</v>
      </c>
      <c r="BM309" s="199" t="s">
        <v>490</v>
      </c>
    </row>
    <row r="310" spans="1:47" s="2" customFormat="1" ht="29.25">
      <c r="A310" s="35"/>
      <c r="B310" s="36"/>
      <c r="C310" s="37"/>
      <c r="D310" s="201" t="s">
        <v>185</v>
      </c>
      <c r="E310" s="37"/>
      <c r="F310" s="202" t="s">
        <v>491</v>
      </c>
      <c r="G310" s="37"/>
      <c r="H310" s="37"/>
      <c r="I310" s="203"/>
      <c r="J310" s="37"/>
      <c r="K310" s="37"/>
      <c r="L310" s="40"/>
      <c r="M310" s="204"/>
      <c r="N310" s="205"/>
      <c r="O310" s="72"/>
      <c r="P310" s="72"/>
      <c r="Q310" s="72"/>
      <c r="R310" s="72"/>
      <c r="S310" s="72"/>
      <c r="T310" s="73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T310" s="18" t="s">
        <v>185</v>
      </c>
      <c r="AU310" s="18" t="s">
        <v>84</v>
      </c>
    </row>
    <row r="311" spans="1:47" s="2" customFormat="1" ht="12">
      <c r="A311" s="35"/>
      <c r="B311" s="36"/>
      <c r="C311" s="37"/>
      <c r="D311" s="206" t="s">
        <v>187</v>
      </c>
      <c r="E311" s="37"/>
      <c r="F311" s="207" t="s">
        <v>492</v>
      </c>
      <c r="G311" s="37"/>
      <c r="H311" s="37"/>
      <c r="I311" s="203"/>
      <c r="J311" s="37"/>
      <c r="K311" s="37"/>
      <c r="L311" s="40"/>
      <c r="M311" s="204"/>
      <c r="N311" s="205"/>
      <c r="O311" s="72"/>
      <c r="P311" s="72"/>
      <c r="Q311" s="72"/>
      <c r="R311" s="72"/>
      <c r="S311" s="72"/>
      <c r="T311" s="73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T311" s="18" t="s">
        <v>187</v>
      </c>
      <c r="AU311" s="18" t="s">
        <v>84</v>
      </c>
    </row>
    <row r="312" spans="1:65" s="2" customFormat="1" ht="22.15" customHeight="1">
      <c r="A312" s="35"/>
      <c r="B312" s="36"/>
      <c r="C312" s="188" t="s">
        <v>493</v>
      </c>
      <c r="D312" s="188" t="s">
        <v>178</v>
      </c>
      <c r="E312" s="189" t="s">
        <v>494</v>
      </c>
      <c r="F312" s="190" t="s">
        <v>495</v>
      </c>
      <c r="G312" s="191" t="s">
        <v>198</v>
      </c>
      <c r="H312" s="192">
        <v>2</v>
      </c>
      <c r="I312" s="193"/>
      <c r="J312" s="194">
        <f>ROUND(I312*H312,2)</f>
        <v>0</v>
      </c>
      <c r="K312" s="190" t="s">
        <v>182</v>
      </c>
      <c r="L312" s="40"/>
      <c r="M312" s="195" t="s">
        <v>1</v>
      </c>
      <c r="N312" s="196" t="s">
        <v>39</v>
      </c>
      <c r="O312" s="72"/>
      <c r="P312" s="197">
        <f>O312*H312</f>
        <v>0</v>
      </c>
      <c r="Q312" s="197">
        <v>0</v>
      </c>
      <c r="R312" s="197">
        <f>Q312*H312</f>
        <v>0</v>
      </c>
      <c r="S312" s="197">
        <v>0.028</v>
      </c>
      <c r="T312" s="198">
        <f>S312*H312</f>
        <v>0.056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199" t="s">
        <v>183</v>
      </c>
      <c r="AT312" s="199" t="s">
        <v>178</v>
      </c>
      <c r="AU312" s="199" t="s">
        <v>84</v>
      </c>
      <c r="AY312" s="18" t="s">
        <v>175</v>
      </c>
      <c r="BE312" s="200">
        <f>IF(N312="základní",J312,0)</f>
        <v>0</v>
      </c>
      <c r="BF312" s="200">
        <f>IF(N312="snížená",J312,0)</f>
        <v>0</v>
      </c>
      <c r="BG312" s="200">
        <f>IF(N312="zákl. přenesená",J312,0)</f>
        <v>0</v>
      </c>
      <c r="BH312" s="200">
        <f>IF(N312="sníž. přenesená",J312,0)</f>
        <v>0</v>
      </c>
      <c r="BI312" s="200">
        <f>IF(N312="nulová",J312,0)</f>
        <v>0</v>
      </c>
      <c r="BJ312" s="18" t="s">
        <v>82</v>
      </c>
      <c r="BK312" s="200">
        <f>ROUND(I312*H312,2)</f>
        <v>0</v>
      </c>
      <c r="BL312" s="18" t="s">
        <v>183</v>
      </c>
      <c r="BM312" s="199" t="s">
        <v>496</v>
      </c>
    </row>
    <row r="313" spans="1:47" s="2" customFormat="1" ht="29.25">
      <c r="A313" s="35"/>
      <c r="B313" s="36"/>
      <c r="C313" s="37"/>
      <c r="D313" s="201" t="s">
        <v>185</v>
      </c>
      <c r="E313" s="37"/>
      <c r="F313" s="202" t="s">
        <v>497</v>
      </c>
      <c r="G313" s="37"/>
      <c r="H313" s="37"/>
      <c r="I313" s="203"/>
      <c r="J313" s="37"/>
      <c r="K313" s="37"/>
      <c r="L313" s="40"/>
      <c r="M313" s="204"/>
      <c r="N313" s="205"/>
      <c r="O313" s="72"/>
      <c r="P313" s="72"/>
      <c r="Q313" s="72"/>
      <c r="R313" s="72"/>
      <c r="S313" s="72"/>
      <c r="T313" s="73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T313" s="18" t="s">
        <v>185</v>
      </c>
      <c r="AU313" s="18" t="s">
        <v>84</v>
      </c>
    </row>
    <row r="314" spans="1:47" s="2" customFormat="1" ht="12">
      <c r="A314" s="35"/>
      <c r="B314" s="36"/>
      <c r="C314" s="37"/>
      <c r="D314" s="206" t="s">
        <v>187</v>
      </c>
      <c r="E314" s="37"/>
      <c r="F314" s="207" t="s">
        <v>498</v>
      </c>
      <c r="G314" s="37"/>
      <c r="H314" s="37"/>
      <c r="I314" s="203"/>
      <c r="J314" s="37"/>
      <c r="K314" s="37"/>
      <c r="L314" s="40"/>
      <c r="M314" s="204"/>
      <c r="N314" s="205"/>
      <c r="O314" s="72"/>
      <c r="P314" s="72"/>
      <c r="Q314" s="72"/>
      <c r="R314" s="72"/>
      <c r="S314" s="72"/>
      <c r="T314" s="73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T314" s="18" t="s">
        <v>187</v>
      </c>
      <c r="AU314" s="18" t="s">
        <v>84</v>
      </c>
    </row>
    <row r="315" spans="1:65" s="2" customFormat="1" ht="22.15" customHeight="1">
      <c r="A315" s="35"/>
      <c r="B315" s="36"/>
      <c r="C315" s="188" t="s">
        <v>499</v>
      </c>
      <c r="D315" s="188" t="s">
        <v>178</v>
      </c>
      <c r="E315" s="189" t="s">
        <v>500</v>
      </c>
      <c r="F315" s="190" t="s">
        <v>501</v>
      </c>
      <c r="G315" s="191" t="s">
        <v>181</v>
      </c>
      <c r="H315" s="192">
        <v>4.021</v>
      </c>
      <c r="I315" s="193"/>
      <c r="J315" s="194">
        <f>ROUND(I315*H315,2)</f>
        <v>0</v>
      </c>
      <c r="K315" s="190" t="s">
        <v>182</v>
      </c>
      <c r="L315" s="40"/>
      <c r="M315" s="195" t="s">
        <v>1</v>
      </c>
      <c r="N315" s="196" t="s">
        <v>39</v>
      </c>
      <c r="O315" s="72"/>
      <c r="P315" s="197">
        <f>O315*H315</f>
        <v>0</v>
      </c>
      <c r="Q315" s="197">
        <v>0</v>
      </c>
      <c r="R315" s="197">
        <f>Q315*H315</f>
        <v>0</v>
      </c>
      <c r="S315" s="197">
        <v>0.117</v>
      </c>
      <c r="T315" s="198">
        <f>S315*H315</f>
        <v>0.470457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199" t="s">
        <v>183</v>
      </c>
      <c r="AT315" s="199" t="s">
        <v>178</v>
      </c>
      <c r="AU315" s="199" t="s">
        <v>84</v>
      </c>
      <c r="AY315" s="18" t="s">
        <v>175</v>
      </c>
      <c r="BE315" s="200">
        <f>IF(N315="základní",J315,0)</f>
        <v>0</v>
      </c>
      <c r="BF315" s="200">
        <f>IF(N315="snížená",J315,0)</f>
        <v>0</v>
      </c>
      <c r="BG315" s="200">
        <f>IF(N315="zákl. přenesená",J315,0)</f>
        <v>0</v>
      </c>
      <c r="BH315" s="200">
        <f>IF(N315="sníž. přenesená",J315,0)</f>
        <v>0</v>
      </c>
      <c r="BI315" s="200">
        <f>IF(N315="nulová",J315,0)</f>
        <v>0</v>
      </c>
      <c r="BJ315" s="18" t="s">
        <v>82</v>
      </c>
      <c r="BK315" s="200">
        <f>ROUND(I315*H315,2)</f>
        <v>0</v>
      </c>
      <c r="BL315" s="18" t="s">
        <v>183</v>
      </c>
      <c r="BM315" s="199" t="s">
        <v>502</v>
      </c>
    </row>
    <row r="316" spans="1:47" s="2" customFormat="1" ht="29.25">
      <c r="A316" s="35"/>
      <c r="B316" s="36"/>
      <c r="C316" s="37"/>
      <c r="D316" s="201" t="s">
        <v>185</v>
      </c>
      <c r="E316" s="37"/>
      <c r="F316" s="202" t="s">
        <v>503</v>
      </c>
      <c r="G316" s="37"/>
      <c r="H316" s="37"/>
      <c r="I316" s="203"/>
      <c r="J316" s="37"/>
      <c r="K316" s="37"/>
      <c r="L316" s="40"/>
      <c r="M316" s="204"/>
      <c r="N316" s="205"/>
      <c r="O316" s="72"/>
      <c r="P316" s="72"/>
      <c r="Q316" s="72"/>
      <c r="R316" s="72"/>
      <c r="S316" s="72"/>
      <c r="T316" s="73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T316" s="18" t="s">
        <v>185</v>
      </c>
      <c r="AU316" s="18" t="s">
        <v>84</v>
      </c>
    </row>
    <row r="317" spans="1:47" s="2" customFormat="1" ht="12">
      <c r="A317" s="35"/>
      <c r="B317" s="36"/>
      <c r="C317" s="37"/>
      <c r="D317" s="206" t="s">
        <v>187</v>
      </c>
      <c r="E317" s="37"/>
      <c r="F317" s="207" t="s">
        <v>504</v>
      </c>
      <c r="G317" s="37"/>
      <c r="H317" s="37"/>
      <c r="I317" s="203"/>
      <c r="J317" s="37"/>
      <c r="K317" s="37"/>
      <c r="L317" s="40"/>
      <c r="M317" s="204"/>
      <c r="N317" s="205"/>
      <c r="O317" s="72"/>
      <c r="P317" s="72"/>
      <c r="Q317" s="72"/>
      <c r="R317" s="72"/>
      <c r="S317" s="72"/>
      <c r="T317" s="73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T317" s="18" t="s">
        <v>187</v>
      </c>
      <c r="AU317" s="18" t="s">
        <v>84</v>
      </c>
    </row>
    <row r="318" spans="2:51" s="13" customFormat="1" ht="12">
      <c r="B318" s="208"/>
      <c r="C318" s="209"/>
      <c r="D318" s="201" t="s">
        <v>189</v>
      </c>
      <c r="E318" s="210" t="s">
        <v>1</v>
      </c>
      <c r="F318" s="211" t="s">
        <v>505</v>
      </c>
      <c r="G318" s="209"/>
      <c r="H318" s="212">
        <v>4.021</v>
      </c>
      <c r="I318" s="213"/>
      <c r="J318" s="209"/>
      <c r="K318" s="209"/>
      <c r="L318" s="214"/>
      <c r="M318" s="215"/>
      <c r="N318" s="216"/>
      <c r="O318" s="216"/>
      <c r="P318" s="216"/>
      <c r="Q318" s="216"/>
      <c r="R318" s="216"/>
      <c r="S318" s="216"/>
      <c r="T318" s="217"/>
      <c r="AT318" s="218" t="s">
        <v>189</v>
      </c>
      <c r="AU318" s="218" t="s">
        <v>84</v>
      </c>
      <c r="AV318" s="13" t="s">
        <v>84</v>
      </c>
      <c r="AW318" s="13" t="s">
        <v>30</v>
      </c>
      <c r="AX318" s="13" t="s">
        <v>82</v>
      </c>
      <c r="AY318" s="218" t="s">
        <v>175</v>
      </c>
    </row>
    <row r="319" spans="1:65" s="2" customFormat="1" ht="22.15" customHeight="1">
      <c r="A319" s="35"/>
      <c r="B319" s="36"/>
      <c r="C319" s="188" t="s">
        <v>506</v>
      </c>
      <c r="D319" s="188" t="s">
        <v>178</v>
      </c>
      <c r="E319" s="189" t="s">
        <v>507</v>
      </c>
      <c r="F319" s="190" t="s">
        <v>508</v>
      </c>
      <c r="G319" s="191" t="s">
        <v>306</v>
      </c>
      <c r="H319" s="192">
        <v>16</v>
      </c>
      <c r="I319" s="193"/>
      <c r="J319" s="194">
        <f>ROUND(I319*H319,2)</f>
        <v>0</v>
      </c>
      <c r="K319" s="190" t="s">
        <v>182</v>
      </c>
      <c r="L319" s="40"/>
      <c r="M319" s="195" t="s">
        <v>1</v>
      </c>
      <c r="N319" s="196" t="s">
        <v>39</v>
      </c>
      <c r="O319" s="72"/>
      <c r="P319" s="197">
        <f>O319*H319</f>
        <v>0</v>
      </c>
      <c r="Q319" s="197">
        <v>0</v>
      </c>
      <c r="R319" s="197">
        <f>Q319*H319</f>
        <v>0</v>
      </c>
      <c r="S319" s="197">
        <v>0.007</v>
      </c>
      <c r="T319" s="198">
        <f>S319*H319</f>
        <v>0.112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199" t="s">
        <v>183</v>
      </c>
      <c r="AT319" s="199" t="s">
        <v>178</v>
      </c>
      <c r="AU319" s="199" t="s">
        <v>84</v>
      </c>
      <c r="AY319" s="18" t="s">
        <v>175</v>
      </c>
      <c r="BE319" s="200">
        <f>IF(N319="základní",J319,0)</f>
        <v>0</v>
      </c>
      <c r="BF319" s="200">
        <f>IF(N319="snížená",J319,0)</f>
        <v>0</v>
      </c>
      <c r="BG319" s="200">
        <f>IF(N319="zákl. přenesená",J319,0)</f>
        <v>0</v>
      </c>
      <c r="BH319" s="200">
        <f>IF(N319="sníž. přenesená",J319,0)</f>
        <v>0</v>
      </c>
      <c r="BI319" s="200">
        <f>IF(N319="nulová",J319,0)</f>
        <v>0</v>
      </c>
      <c r="BJ319" s="18" t="s">
        <v>82</v>
      </c>
      <c r="BK319" s="200">
        <f>ROUND(I319*H319,2)</f>
        <v>0</v>
      </c>
      <c r="BL319" s="18" t="s">
        <v>183</v>
      </c>
      <c r="BM319" s="199" t="s">
        <v>509</v>
      </c>
    </row>
    <row r="320" spans="1:47" s="2" customFormat="1" ht="19.5">
      <c r="A320" s="35"/>
      <c r="B320" s="36"/>
      <c r="C320" s="37"/>
      <c r="D320" s="201" t="s">
        <v>185</v>
      </c>
      <c r="E320" s="37"/>
      <c r="F320" s="202" t="s">
        <v>510</v>
      </c>
      <c r="G320" s="37"/>
      <c r="H320" s="37"/>
      <c r="I320" s="203"/>
      <c r="J320" s="37"/>
      <c r="K320" s="37"/>
      <c r="L320" s="40"/>
      <c r="M320" s="204"/>
      <c r="N320" s="205"/>
      <c r="O320" s="72"/>
      <c r="P320" s="72"/>
      <c r="Q320" s="72"/>
      <c r="R320" s="72"/>
      <c r="S320" s="72"/>
      <c r="T320" s="73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T320" s="18" t="s">
        <v>185</v>
      </c>
      <c r="AU320" s="18" t="s">
        <v>84</v>
      </c>
    </row>
    <row r="321" spans="1:47" s="2" customFormat="1" ht="12">
      <c r="A321" s="35"/>
      <c r="B321" s="36"/>
      <c r="C321" s="37"/>
      <c r="D321" s="206" t="s">
        <v>187</v>
      </c>
      <c r="E321" s="37"/>
      <c r="F321" s="207" t="s">
        <v>511</v>
      </c>
      <c r="G321" s="37"/>
      <c r="H321" s="37"/>
      <c r="I321" s="203"/>
      <c r="J321" s="37"/>
      <c r="K321" s="37"/>
      <c r="L321" s="40"/>
      <c r="M321" s="204"/>
      <c r="N321" s="205"/>
      <c r="O321" s="72"/>
      <c r="P321" s="72"/>
      <c r="Q321" s="72"/>
      <c r="R321" s="72"/>
      <c r="S321" s="72"/>
      <c r="T321" s="73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T321" s="18" t="s">
        <v>187</v>
      </c>
      <c r="AU321" s="18" t="s">
        <v>84</v>
      </c>
    </row>
    <row r="322" spans="2:51" s="13" customFormat="1" ht="12">
      <c r="B322" s="208"/>
      <c r="C322" s="209"/>
      <c r="D322" s="201" t="s">
        <v>189</v>
      </c>
      <c r="E322" s="210" t="s">
        <v>1</v>
      </c>
      <c r="F322" s="211" t="s">
        <v>512</v>
      </c>
      <c r="G322" s="209"/>
      <c r="H322" s="212">
        <v>16</v>
      </c>
      <c r="I322" s="213"/>
      <c r="J322" s="209"/>
      <c r="K322" s="209"/>
      <c r="L322" s="214"/>
      <c r="M322" s="215"/>
      <c r="N322" s="216"/>
      <c r="O322" s="216"/>
      <c r="P322" s="216"/>
      <c r="Q322" s="216"/>
      <c r="R322" s="216"/>
      <c r="S322" s="216"/>
      <c r="T322" s="217"/>
      <c r="AT322" s="218" t="s">
        <v>189</v>
      </c>
      <c r="AU322" s="218" t="s">
        <v>84</v>
      </c>
      <c r="AV322" s="13" t="s">
        <v>84</v>
      </c>
      <c r="AW322" s="13" t="s">
        <v>30</v>
      </c>
      <c r="AX322" s="13" t="s">
        <v>82</v>
      </c>
      <c r="AY322" s="218" t="s">
        <v>175</v>
      </c>
    </row>
    <row r="323" spans="1:65" s="2" customFormat="1" ht="30" customHeight="1">
      <c r="A323" s="35"/>
      <c r="B323" s="36"/>
      <c r="C323" s="188" t="s">
        <v>513</v>
      </c>
      <c r="D323" s="188" t="s">
        <v>178</v>
      </c>
      <c r="E323" s="189" t="s">
        <v>514</v>
      </c>
      <c r="F323" s="190" t="s">
        <v>515</v>
      </c>
      <c r="G323" s="191" t="s">
        <v>306</v>
      </c>
      <c r="H323" s="192">
        <v>1</v>
      </c>
      <c r="I323" s="193"/>
      <c r="J323" s="194">
        <f>ROUND(I323*H323,2)</f>
        <v>0</v>
      </c>
      <c r="K323" s="190" t="s">
        <v>182</v>
      </c>
      <c r="L323" s="40"/>
      <c r="M323" s="195" t="s">
        <v>1</v>
      </c>
      <c r="N323" s="196" t="s">
        <v>39</v>
      </c>
      <c r="O323" s="72"/>
      <c r="P323" s="197">
        <f>O323*H323</f>
        <v>0</v>
      </c>
      <c r="Q323" s="197">
        <v>0</v>
      </c>
      <c r="R323" s="197">
        <f>Q323*H323</f>
        <v>0</v>
      </c>
      <c r="S323" s="197">
        <v>0.027</v>
      </c>
      <c r="T323" s="198">
        <f>S323*H323</f>
        <v>0.027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199" t="s">
        <v>183</v>
      </c>
      <c r="AT323" s="199" t="s">
        <v>178</v>
      </c>
      <c r="AU323" s="199" t="s">
        <v>84</v>
      </c>
      <c r="AY323" s="18" t="s">
        <v>175</v>
      </c>
      <c r="BE323" s="200">
        <f>IF(N323="základní",J323,0)</f>
        <v>0</v>
      </c>
      <c r="BF323" s="200">
        <f>IF(N323="snížená",J323,0)</f>
        <v>0</v>
      </c>
      <c r="BG323" s="200">
        <f>IF(N323="zákl. přenesená",J323,0)</f>
        <v>0</v>
      </c>
      <c r="BH323" s="200">
        <f>IF(N323="sníž. přenesená",J323,0)</f>
        <v>0</v>
      </c>
      <c r="BI323" s="200">
        <f>IF(N323="nulová",J323,0)</f>
        <v>0</v>
      </c>
      <c r="BJ323" s="18" t="s">
        <v>82</v>
      </c>
      <c r="BK323" s="200">
        <f>ROUND(I323*H323,2)</f>
        <v>0</v>
      </c>
      <c r="BL323" s="18" t="s">
        <v>183</v>
      </c>
      <c r="BM323" s="199" t="s">
        <v>516</v>
      </c>
    </row>
    <row r="324" spans="1:47" s="2" customFormat="1" ht="29.25">
      <c r="A324" s="35"/>
      <c r="B324" s="36"/>
      <c r="C324" s="37"/>
      <c r="D324" s="201" t="s">
        <v>185</v>
      </c>
      <c r="E324" s="37"/>
      <c r="F324" s="202" t="s">
        <v>517</v>
      </c>
      <c r="G324" s="37"/>
      <c r="H324" s="37"/>
      <c r="I324" s="203"/>
      <c r="J324" s="37"/>
      <c r="K324" s="37"/>
      <c r="L324" s="40"/>
      <c r="M324" s="204"/>
      <c r="N324" s="205"/>
      <c r="O324" s="72"/>
      <c r="P324" s="72"/>
      <c r="Q324" s="72"/>
      <c r="R324" s="72"/>
      <c r="S324" s="72"/>
      <c r="T324" s="73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T324" s="18" t="s">
        <v>185</v>
      </c>
      <c r="AU324" s="18" t="s">
        <v>84</v>
      </c>
    </row>
    <row r="325" spans="1:47" s="2" customFormat="1" ht="12">
      <c r="A325" s="35"/>
      <c r="B325" s="36"/>
      <c r="C325" s="37"/>
      <c r="D325" s="206" t="s">
        <v>187</v>
      </c>
      <c r="E325" s="37"/>
      <c r="F325" s="207" t="s">
        <v>518</v>
      </c>
      <c r="G325" s="37"/>
      <c r="H325" s="37"/>
      <c r="I325" s="203"/>
      <c r="J325" s="37"/>
      <c r="K325" s="37"/>
      <c r="L325" s="40"/>
      <c r="M325" s="204"/>
      <c r="N325" s="205"/>
      <c r="O325" s="72"/>
      <c r="P325" s="72"/>
      <c r="Q325" s="72"/>
      <c r="R325" s="72"/>
      <c r="S325" s="72"/>
      <c r="T325" s="73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T325" s="18" t="s">
        <v>187</v>
      </c>
      <c r="AU325" s="18" t="s">
        <v>84</v>
      </c>
    </row>
    <row r="326" spans="1:65" s="2" customFormat="1" ht="30" customHeight="1">
      <c r="A326" s="35"/>
      <c r="B326" s="36"/>
      <c r="C326" s="188" t="s">
        <v>519</v>
      </c>
      <c r="D326" s="188" t="s">
        <v>178</v>
      </c>
      <c r="E326" s="189" t="s">
        <v>520</v>
      </c>
      <c r="F326" s="190" t="s">
        <v>521</v>
      </c>
      <c r="G326" s="191" t="s">
        <v>181</v>
      </c>
      <c r="H326" s="192">
        <v>228.859</v>
      </c>
      <c r="I326" s="193"/>
      <c r="J326" s="194">
        <f>ROUND(I326*H326,2)</f>
        <v>0</v>
      </c>
      <c r="K326" s="190" t="s">
        <v>182</v>
      </c>
      <c r="L326" s="40"/>
      <c r="M326" s="195" t="s">
        <v>1</v>
      </c>
      <c r="N326" s="196" t="s">
        <v>39</v>
      </c>
      <c r="O326" s="72"/>
      <c r="P326" s="197">
        <f>O326*H326</f>
        <v>0</v>
      </c>
      <c r="Q326" s="197">
        <v>0</v>
      </c>
      <c r="R326" s="197">
        <f>Q326*H326</f>
        <v>0</v>
      </c>
      <c r="S326" s="197">
        <v>0.004</v>
      </c>
      <c r="T326" s="198">
        <f>S326*H326</f>
        <v>0.915436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199" t="s">
        <v>183</v>
      </c>
      <c r="AT326" s="199" t="s">
        <v>178</v>
      </c>
      <c r="AU326" s="199" t="s">
        <v>84</v>
      </c>
      <c r="AY326" s="18" t="s">
        <v>175</v>
      </c>
      <c r="BE326" s="200">
        <f>IF(N326="základní",J326,0)</f>
        <v>0</v>
      </c>
      <c r="BF326" s="200">
        <f>IF(N326="snížená",J326,0)</f>
        <v>0</v>
      </c>
      <c r="BG326" s="200">
        <f>IF(N326="zákl. přenesená",J326,0)</f>
        <v>0</v>
      </c>
      <c r="BH326" s="200">
        <f>IF(N326="sníž. přenesená",J326,0)</f>
        <v>0</v>
      </c>
      <c r="BI326" s="200">
        <f>IF(N326="nulová",J326,0)</f>
        <v>0</v>
      </c>
      <c r="BJ326" s="18" t="s">
        <v>82</v>
      </c>
      <c r="BK326" s="200">
        <f>ROUND(I326*H326,2)</f>
        <v>0</v>
      </c>
      <c r="BL326" s="18" t="s">
        <v>183</v>
      </c>
      <c r="BM326" s="199" t="s">
        <v>522</v>
      </c>
    </row>
    <row r="327" spans="1:47" s="2" customFormat="1" ht="19.5">
      <c r="A327" s="35"/>
      <c r="B327" s="36"/>
      <c r="C327" s="37"/>
      <c r="D327" s="201" t="s">
        <v>185</v>
      </c>
      <c r="E327" s="37"/>
      <c r="F327" s="202" t="s">
        <v>523</v>
      </c>
      <c r="G327" s="37"/>
      <c r="H327" s="37"/>
      <c r="I327" s="203"/>
      <c r="J327" s="37"/>
      <c r="K327" s="37"/>
      <c r="L327" s="40"/>
      <c r="M327" s="204"/>
      <c r="N327" s="205"/>
      <c r="O327" s="72"/>
      <c r="P327" s="72"/>
      <c r="Q327" s="72"/>
      <c r="R327" s="72"/>
      <c r="S327" s="72"/>
      <c r="T327" s="73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T327" s="18" t="s">
        <v>185</v>
      </c>
      <c r="AU327" s="18" t="s">
        <v>84</v>
      </c>
    </row>
    <row r="328" spans="1:47" s="2" customFormat="1" ht="12">
      <c r="A328" s="35"/>
      <c r="B328" s="36"/>
      <c r="C328" s="37"/>
      <c r="D328" s="206" t="s">
        <v>187</v>
      </c>
      <c r="E328" s="37"/>
      <c r="F328" s="207" t="s">
        <v>524</v>
      </c>
      <c r="G328" s="37"/>
      <c r="H328" s="37"/>
      <c r="I328" s="203"/>
      <c r="J328" s="37"/>
      <c r="K328" s="37"/>
      <c r="L328" s="40"/>
      <c r="M328" s="204"/>
      <c r="N328" s="205"/>
      <c r="O328" s="72"/>
      <c r="P328" s="72"/>
      <c r="Q328" s="72"/>
      <c r="R328" s="72"/>
      <c r="S328" s="72"/>
      <c r="T328" s="73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T328" s="18" t="s">
        <v>187</v>
      </c>
      <c r="AU328" s="18" t="s">
        <v>84</v>
      </c>
    </row>
    <row r="329" spans="2:51" s="13" customFormat="1" ht="12">
      <c r="B329" s="208"/>
      <c r="C329" s="209"/>
      <c r="D329" s="201" t="s">
        <v>189</v>
      </c>
      <c r="E329" s="210" t="s">
        <v>1</v>
      </c>
      <c r="F329" s="211" t="s">
        <v>525</v>
      </c>
      <c r="G329" s="209"/>
      <c r="H329" s="212">
        <v>47.06</v>
      </c>
      <c r="I329" s="213"/>
      <c r="J329" s="209"/>
      <c r="K329" s="209"/>
      <c r="L329" s="214"/>
      <c r="M329" s="215"/>
      <c r="N329" s="216"/>
      <c r="O329" s="216"/>
      <c r="P329" s="216"/>
      <c r="Q329" s="216"/>
      <c r="R329" s="216"/>
      <c r="S329" s="216"/>
      <c r="T329" s="217"/>
      <c r="AT329" s="218" t="s">
        <v>189</v>
      </c>
      <c r="AU329" s="218" t="s">
        <v>84</v>
      </c>
      <c r="AV329" s="13" t="s">
        <v>84</v>
      </c>
      <c r="AW329" s="13" t="s">
        <v>30</v>
      </c>
      <c r="AX329" s="13" t="s">
        <v>74</v>
      </c>
      <c r="AY329" s="218" t="s">
        <v>175</v>
      </c>
    </row>
    <row r="330" spans="2:51" s="13" customFormat="1" ht="12">
      <c r="B330" s="208"/>
      <c r="C330" s="209"/>
      <c r="D330" s="201" t="s">
        <v>189</v>
      </c>
      <c r="E330" s="210" t="s">
        <v>1</v>
      </c>
      <c r="F330" s="211" t="s">
        <v>526</v>
      </c>
      <c r="G330" s="209"/>
      <c r="H330" s="212">
        <v>47.3</v>
      </c>
      <c r="I330" s="213"/>
      <c r="J330" s="209"/>
      <c r="K330" s="209"/>
      <c r="L330" s="214"/>
      <c r="M330" s="215"/>
      <c r="N330" s="216"/>
      <c r="O330" s="216"/>
      <c r="P330" s="216"/>
      <c r="Q330" s="216"/>
      <c r="R330" s="216"/>
      <c r="S330" s="216"/>
      <c r="T330" s="217"/>
      <c r="AT330" s="218" t="s">
        <v>189</v>
      </c>
      <c r="AU330" s="218" t="s">
        <v>84</v>
      </c>
      <c r="AV330" s="13" t="s">
        <v>84</v>
      </c>
      <c r="AW330" s="13" t="s">
        <v>30</v>
      </c>
      <c r="AX330" s="13" t="s">
        <v>74</v>
      </c>
      <c r="AY330" s="218" t="s">
        <v>175</v>
      </c>
    </row>
    <row r="331" spans="2:51" s="13" customFormat="1" ht="12">
      <c r="B331" s="208"/>
      <c r="C331" s="209"/>
      <c r="D331" s="201" t="s">
        <v>189</v>
      </c>
      <c r="E331" s="210" t="s">
        <v>1</v>
      </c>
      <c r="F331" s="211" t="s">
        <v>527</v>
      </c>
      <c r="G331" s="209"/>
      <c r="H331" s="212">
        <v>62.175</v>
      </c>
      <c r="I331" s="213"/>
      <c r="J331" s="209"/>
      <c r="K331" s="209"/>
      <c r="L331" s="214"/>
      <c r="M331" s="215"/>
      <c r="N331" s="216"/>
      <c r="O331" s="216"/>
      <c r="P331" s="216"/>
      <c r="Q331" s="216"/>
      <c r="R331" s="216"/>
      <c r="S331" s="216"/>
      <c r="T331" s="217"/>
      <c r="AT331" s="218" t="s">
        <v>189</v>
      </c>
      <c r="AU331" s="218" t="s">
        <v>84</v>
      </c>
      <c r="AV331" s="13" t="s">
        <v>84</v>
      </c>
      <c r="AW331" s="13" t="s">
        <v>30</v>
      </c>
      <c r="AX331" s="13" t="s">
        <v>74</v>
      </c>
      <c r="AY331" s="218" t="s">
        <v>175</v>
      </c>
    </row>
    <row r="332" spans="2:51" s="13" customFormat="1" ht="12">
      <c r="B332" s="208"/>
      <c r="C332" s="209"/>
      <c r="D332" s="201" t="s">
        <v>189</v>
      </c>
      <c r="E332" s="210" t="s">
        <v>1</v>
      </c>
      <c r="F332" s="211" t="s">
        <v>528</v>
      </c>
      <c r="G332" s="209"/>
      <c r="H332" s="212">
        <v>35.384</v>
      </c>
      <c r="I332" s="213"/>
      <c r="J332" s="209"/>
      <c r="K332" s="209"/>
      <c r="L332" s="214"/>
      <c r="M332" s="215"/>
      <c r="N332" s="216"/>
      <c r="O332" s="216"/>
      <c r="P332" s="216"/>
      <c r="Q332" s="216"/>
      <c r="R332" s="216"/>
      <c r="S332" s="216"/>
      <c r="T332" s="217"/>
      <c r="AT332" s="218" t="s">
        <v>189</v>
      </c>
      <c r="AU332" s="218" t="s">
        <v>84</v>
      </c>
      <c r="AV332" s="13" t="s">
        <v>84</v>
      </c>
      <c r="AW332" s="13" t="s">
        <v>30</v>
      </c>
      <c r="AX332" s="13" t="s">
        <v>74</v>
      </c>
      <c r="AY332" s="218" t="s">
        <v>175</v>
      </c>
    </row>
    <row r="333" spans="2:51" s="13" customFormat="1" ht="12">
      <c r="B333" s="208"/>
      <c r="C333" s="209"/>
      <c r="D333" s="201" t="s">
        <v>189</v>
      </c>
      <c r="E333" s="210" t="s">
        <v>1</v>
      </c>
      <c r="F333" s="211" t="s">
        <v>529</v>
      </c>
      <c r="G333" s="209"/>
      <c r="H333" s="212">
        <v>36.94</v>
      </c>
      <c r="I333" s="213"/>
      <c r="J333" s="209"/>
      <c r="K333" s="209"/>
      <c r="L333" s="214"/>
      <c r="M333" s="215"/>
      <c r="N333" s="216"/>
      <c r="O333" s="216"/>
      <c r="P333" s="216"/>
      <c r="Q333" s="216"/>
      <c r="R333" s="216"/>
      <c r="S333" s="216"/>
      <c r="T333" s="217"/>
      <c r="AT333" s="218" t="s">
        <v>189</v>
      </c>
      <c r="AU333" s="218" t="s">
        <v>84</v>
      </c>
      <c r="AV333" s="13" t="s">
        <v>84</v>
      </c>
      <c r="AW333" s="13" t="s">
        <v>30</v>
      </c>
      <c r="AX333" s="13" t="s">
        <v>74</v>
      </c>
      <c r="AY333" s="218" t="s">
        <v>175</v>
      </c>
    </row>
    <row r="334" spans="2:51" s="14" customFormat="1" ht="12">
      <c r="B334" s="230"/>
      <c r="C334" s="231"/>
      <c r="D334" s="201" t="s">
        <v>189</v>
      </c>
      <c r="E334" s="232" t="s">
        <v>103</v>
      </c>
      <c r="F334" s="233" t="s">
        <v>472</v>
      </c>
      <c r="G334" s="231"/>
      <c r="H334" s="234">
        <v>228.859</v>
      </c>
      <c r="I334" s="235"/>
      <c r="J334" s="231"/>
      <c r="K334" s="231"/>
      <c r="L334" s="236"/>
      <c r="M334" s="237"/>
      <c r="N334" s="238"/>
      <c r="O334" s="238"/>
      <c r="P334" s="238"/>
      <c r="Q334" s="238"/>
      <c r="R334" s="238"/>
      <c r="S334" s="238"/>
      <c r="T334" s="239"/>
      <c r="AT334" s="240" t="s">
        <v>189</v>
      </c>
      <c r="AU334" s="240" t="s">
        <v>84</v>
      </c>
      <c r="AV334" s="14" t="s">
        <v>183</v>
      </c>
      <c r="AW334" s="14" t="s">
        <v>30</v>
      </c>
      <c r="AX334" s="14" t="s">
        <v>82</v>
      </c>
      <c r="AY334" s="240" t="s">
        <v>175</v>
      </c>
    </row>
    <row r="335" spans="1:65" s="2" customFormat="1" ht="22.15" customHeight="1">
      <c r="A335" s="35"/>
      <c r="B335" s="36"/>
      <c r="C335" s="188" t="s">
        <v>530</v>
      </c>
      <c r="D335" s="188" t="s">
        <v>178</v>
      </c>
      <c r="E335" s="189" t="s">
        <v>531</v>
      </c>
      <c r="F335" s="190" t="s">
        <v>532</v>
      </c>
      <c r="G335" s="191" t="s">
        <v>181</v>
      </c>
      <c r="H335" s="192">
        <v>33.988</v>
      </c>
      <c r="I335" s="193"/>
      <c r="J335" s="194">
        <f>ROUND(I335*H335,2)</f>
        <v>0</v>
      </c>
      <c r="K335" s="190" t="s">
        <v>182</v>
      </c>
      <c r="L335" s="40"/>
      <c r="M335" s="195" t="s">
        <v>1</v>
      </c>
      <c r="N335" s="196" t="s">
        <v>39</v>
      </c>
      <c r="O335" s="72"/>
      <c r="P335" s="197">
        <f>O335*H335</f>
        <v>0</v>
      </c>
      <c r="Q335" s="197">
        <v>0</v>
      </c>
      <c r="R335" s="197">
        <f>Q335*H335</f>
        <v>0</v>
      </c>
      <c r="S335" s="197">
        <v>0.068</v>
      </c>
      <c r="T335" s="198">
        <f>S335*H335</f>
        <v>2.3111840000000003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199" t="s">
        <v>183</v>
      </c>
      <c r="AT335" s="199" t="s">
        <v>178</v>
      </c>
      <c r="AU335" s="199" t="s">
        <v>84</v>
      </c>
      <c r="AY335" s="18" t="s">
        <v>175</v>
      </c>
      <c r="BE335" s="200">
        <f>IF(N335="základní",J335,0)</f>
        <v>0</v>
      </c>
      <c r="BF335" s="200">
        <f>IF(N335="snížená",J335,0)</f>
        <v>0</v>
      </c>
      <c r="BG335" s="200">
        <f>IF(N335="zákl. přenesená",J335,0)</f>
        <v>0</v>
      </c>
      <c r="BH335" s="200">
        <f>IF(N335="sníž. přenesená",J335,0)</f>
        <v>0</v>
      </c>
      <c r="BI335" s="200">
        <f>IF(N335="nulová",J335,0)</f>
        <v>0</v>
      </c>
      <c r="BJ335" s="18" t="s">
        <v>82</v>
      </c>
      <c r="BK335" s="200">
        <f>ROUND(I335*H335,2)</f>
        <v>0</v>
      </c>
      <c r="BL335" s="18" t="s">
        <v>183</v>
      </c>
      <c r="BM335" s="199" t="s">
        <v>533</v>
      </c>
    </row>
    <row r="336" spans="1:47" s="2" customFormat="1" ht="19.5">
      <c r="A336" s="35"/>
      <c r="B336" s="36"/>
      <c r="C336" s="37"/>
      <c r="D336" s="201" t="s">
        <v>185</v>
      </c>
      <c r="E336" s="37"/>
      <c r="F336" s="202" t="s">
        <v>534</v>
      </c>
      <c r="G336" s="37"/>
      <c r="H336" s="37"/>
      <c r="I336" s="203"/>
      <c r="J336" s="37"/>
      <c r="K336" s="37"/>
      <c r="L336" s="40"/>
      <c r="M336" s="204"/>
      <c r="N336" s="205"/>
      <c r="O336" s="72"/>
      <c r="P336" s="72"/>
      <c r="Q336" s="72"/>
      <c r="R336" s="72"/>
      <c r="S336" s="72"/>
      <c r="T336" s="73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T336" s="18" t="s">
        <v>185</v>
      </c>
      <c r="AU336" s="18" t="s">
        <v>84</v>
      </c>
    </row>
    <row r="337" spans="1:47" s="2" customFormat="1" ht="12">
      <c r="A337" s="35"/>
      <c r="B337" s="36"/>
      <c r="C337" s="37"/>
      <c r="D337" s="206" t="s">
        <v>187</v>
      </c>
      <c r="E337" s="37"/>
      <c r="F337" s="207" t="s">
        <v>535</v>
      </c>
      <c r="G337" s="37"/>
      <c r="H337" s="37"/>
      <c r="I337" s="203"/>
      <c r="J337" s="37"/>
      <c r="K337" s="37"/>
      <c r="L337" s="40"/>
      <c r="M337" s="204"/>
      <c r="N337" s="205"/>
      <c r="O337" s="72"/>
      <c r="P337" s="72"/>
      <c r="Q337" s="72"/>
      <c r="R337" s="72"/>
      <c r="S337" s="72"/>
      <c r="T337" s="73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T337" s="18" t="s">
        <v>187</v>
      </c>
      <c r="AU337" s="18" t="s">
        <v>84</v>
      </c>
    </row>
    <row r="338" spans="2:51" s="13" customFormat="1" ht="12">
      <c r="B338" s="208"/>
      <c r="C338" s="209"/>
      <c r="D338" s="201" t="s">
        <v>189</v>
      </c>
      <c r="E338" s="210" t="s">
        <v>1</v>
      </c>
      <c r="F338" s="211" t="s">
        <v>536</v>
      </c>
      <c r="G338" s="209"/>
      <c r="H338" s="212">
        <v>9.188</v>
      </c>
      <c r="I338" s="213"/>
      <c r="J338" s="209"/>
      <c r="K338" s="209"/>
      <c r="L338" s="214"/>
      <c r="M338" s="215"/>
      <c r="N338" s="216"/>
      <c r="O338" s="216"/>
      <c r="P338" s="216"/>
      <c r="Q338" s="216"/>
      <c r="R338" s="216"/>
      <c r="S338" s="216"/>
      <c r="T338" s="217"/>
      <c r="AT338" s="218" t="s">
        <v>189</v>
      </c>
      <c r="AU338" s="218" t="s">
        <v>84</v>
      </c>
      <c r="AV338" s="13" t="s">
        <v>84</v>
      </c>
      <c r="AW338" s="13" t="s">
        <v>30</v>
      </c>
      <c r="AX338" s="13" t="s">
        <v>74</v>
      </c>
      <c r="AY338" s="218" t="s">
        <v>175</v>
      </c>
    </row>
    <row r="339" spans="2:51" s="13" customFormat="1" ht="12">
      <c r="B339" s="208"/>
      <c r="C339" s="209"/>
      <c r="D339" s="201" t="s">
        <v>189</v>
      </c>
      <c r="E339" s="210" t="s">
        <v>1</v>
      </c>
      <c r="F339" s="211" t="s">
        <v>537</v>
      </c>
      <c r="G339" s="209"/>
      <c r="H339" s="212">
        <v>24.8</v>
      </c>
      <c r="I339" s="213"/>
      <c r="J339" s="209"/>
      <c r="K339" s="209"/>
      <c r="L339" s="214"/>
      <c r="M339" s="215"/>
      <c r="N339" s="216"/>
      <c r="O339" s="216"/>
      <c r="P339" s="216"/>
      <c r="Q339" s="216"/>
      <c r="R339" s="216"/>
      <c r="S339" s="216"/>
      <c r="T339" s="217"/>
      <c r="AT339" s="218" t="s">
        <v>189</v>
      </c>
      <c r="AU339" s="218" t="s">
        <v>84</v>
      </c>
      <c r="AV339" s="13" t="s">
        <v>84</v>
      </c>
      <c r="AW339" s="13" t="s">
        <v>30</v>
      </c>
      <c r="AX339" s="13" t="s">
        <v>74</v>
      </c>
      <c r="AY339" s="218" t="s">
        <v>175</v>
      </c>
    </row>
    <row r="340" spans="2:51" s="14" customFormat="1" ht="12">
      <c r="B340" s="230"/>
      <c r="C340" s="231"/>
      <c r="D340" s="201" t="s">
        <v>189</v>
      </c>
      <c r="E340" s="232" t="s">
        <v>105</v>
      </c>
      <c r="F340" s="233" t="s">
        <v>472</v>
      </c>
      <c r="G340" s="231"/>
      <c r="H340" s="234">
        <v>33.988</v>
      </c>
      <c r="I340" s="235"/>
      <c r="J340" s="231"/>
      <c r="K340" s="231"/>
      <c r="L340" s="236"/>
      <c r="M340" s="237"/>
      <c r="N340" s="238"/>
      <c r="O340" s="238"/>
      <c r="P340" s="238"/>
      <c r="Q340" s="238"/>
      <c r="R340" s="238"/>
      <c r="S340" s="238"/>
      <c r="T340" s="239"/>
      <c r="AT340" s="240" t="s">
        <v>189</v>
      </c>
      <c r="AU340" s="240" t="s">
        <v>84</v>
      </c>
      <c r="AV340" s="14" t="s">
        <v>183</v>
      </c>
      <c r="AW340" s="14" t="s">
        <v>30</v>
      </c>
      <c r="AX340" s="14" t="s">
        <v>82</v>
      </c>
      <c r="AY340" s="240" t="s">
        <v>175</v>
      </c>
    </row>
    <row r="341" spans="1:65" s="2" customFormat="1" ht="22.15" customHeight="1">
      <c r="A341" s="35"/>
      <c r="B341" s="36"/>
      <c r="C341" s="188" t="s">
        <v>538</v>
      </c>
      <c r="D341" s="188" t="s">
        <v>178</v>
      </c>
      <c r="E341" s="189" t="s">
        <v>539</v>
      </c>
      <c r="F341" s="190" t="s">
        <v>540</v>
      </c>
      <c r="G341" s="191" t="s">
        <v>181</v>
      </c>
      <c r="H341" s="192">
        <v>91.13</v>
      </c>
      <c r="I341" s="193"/>
      <c r="J341" s="194">
        <f>ROUND(I341*H341,2)</f>
        <v>0</v>
      </c>
      <c r="K341" s="190" t="s">
        <v>182</v>
      </c>
      <c r="L341" s="40"/>
      <c r="M341" s="195" t="s">
        <v>1</v>
      </c>
      <c r="N341" s="196" t="s">
        <v>39</v>
      </c>
      <c r="O341" s="72"/>
      <c r="P341" s="197">
        <f>O341*H341</f>
        <v>0</v>
      </c>
      <c r="Q341" s="197">
        <v>0</v>
      </c>
      <c r="R341" s="197">
        <f>Q341*H341</f>
        <v>0</v>
      </c>
      <c r="S341" s="197">
        <v>0</v>
      </c>
      <c r="T341" s="198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199" t="s">
        <v>183</v>
      </c>
      <c r="AT341" s="199" t="s">
        <v>178</v>
      </c>
      <c r="AU341" s="199" t="s">
        <v>84</v>
      </c>
      <c r="AY341" s="18" t="s">
        <v>175</v>
      </c>
      <c r="BE341" s="200">
        <f>IF(N341="základní",J341,0)</f>
        <v>0</v>
      </c>
      <c r="BF341" s="200">
        <f>IF(N341="snížená",J341,0)</f>
        <v>0</v>
      </c>
      <c r="BG341" s="200">
        <f>IF(N341="zákl. přenesená",J341,0)</f>
        <v>0</v>
      </c>
      <c r="BH341" s="200">
        <f>IF(N341="sníž. přenesená",J341,0)</f>
        <v>0</v>
      </c>
      <c r="BI341" s="200">
        <f>IF(N341="nulová",J341,0)</f>
        <v>0</v>
      </c>
      <c r="BJ341" s="18" t="s">
        <v>82</v>
      </c>
      <c r="BK341" s="200">
        <f>ROUND(I341*H341,2)</f>
        <v>0</v>
      </c>
      <c r="BL341" s="18" t="s">
        <v>183</v>
      </c>
      <c r="BM341" s="199" t="s">
        <v>541</v>
      </c>
    </row>
    <row r="342" spans="1:47" s="2" customFormat="1" ht="12">
      <c r="A342" s="35"/>
      <c r="B342" s="36"/>
      <c r="C342" s="37"/>
      <c r="D342" s="201" t="s">
        <v>185</v>
      </c>
      <c r="E342" s="37"/>
      <c r="F342" s="202" t="s">
        <v>542</v>
      </c>
      <c r="G342" s="37"/>
      <c r="H342" s="37"/>
      <c r="I342" s="203"/>
      <c r="J342" s="37"/>
      <c r="K342" s="37"/>
      <c r="L342" s="40"/>
      <c r="M342" s="204"/>
      <c r="N342" s="205"/>
      <c r="O342" s="72"/>
      <c r="P342" s="72"/>
      <c r="Q342" s="72"/>
      <c r="R342" s="72"/>
      <c r="S342" s="72"/>
      <c r="T342" s="73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T342" s="18" t="s">
        <v>185</v>
      </c>
      <c r="AU342" s="18" t="s">
        <v>84</v>
      </c>
    </row>
    <row r="343" spans="1:47" s="2" customFormat="1" ht="12">
      <c r="A343" s="35"/>
      <c r="B343" s="36"/>
      <c r="C343" s="37"/>
      <c r="D343" s="206" t="s">
        <v>187</v>
      </c>
      <c r="E343" s="37"/>
      <c r="F343" s="207" t="s">
        <v>543</v>
      </c>
      <c r="G343" s="37"/>
      <c r="H343" s="37"/>
      <c r="I343" s="203"/>
      <c r="J343" s="37"/>
      <c r="K343" s="37"/>
      <c r="L343" s="40"/>
      <c r="M343" s="204"/>
      <c r="N343" s="205"/>
      <c r="O343" s="72"/>
      <c r="P343" s="72"/>
      <c r="Q343" s="72"/>
      <c r="R343" s="72"/>
      <c r="S343" s="72"/>
      <c r="T343" s="73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T343" s="18" t="s">
        <v>187</v>
      </c>
      <c r="AU343" s="18" t="s">
        <v>84</v>
      </c>
    </row>
    <row r="344" spans="2:51" s="13" customFormat="1" ht="12">
      <c r="B344" s="208"/>
      <c r="C344" s="209"/>
      <c r="D344" s="201" t="s">
        <v>189</v>
      </c>
      <c r="E344" s="210" t="s">
        <v>1</v>
      </c>
      <c r="F344" s="211" t="s">
        <v>544</v>
      </c>
      <c r="G344" s="209"/>
      <c r="H344" s="212">
        <v>91.13</v>
      </c>
      <c r="I344" s="213"/>
      <c r="J344" s="209"/>
      <c r="K344" s="209"/>
      <c r="L344" s="214"/>
      <c r="M344" s="215"/>
      <c r="N344" s="216"/>
      <c r="O344" s="216"/>
      <c r="P344" s="216"/>
      <c r="Q344" s="216"/>
      <c r="R344" s="216"/>
      <c r="S344" s="216"/>
      <c r="T344" s="217"/>
      <c r="AT344" s="218" t="s">
        <v>189</v>
      </c>
      <c r="AU344" s="218" t="s">
        <v>84</v>
      </c>
      <c r="AV344" s="13" t="s">
        <v>84</v>
      </c>
      <c r="AW344" s="13" t="s">
        <v>30</v>
      </c>
      <c r="AX344" s="13" t="s">
        <v>82</v>
      </c>
      <c r="AY344" s="218" t="s">
        <v>175</v>
      </c>
    </row>
    <row r="345" spans="2:63" s="12" customFormat="1" ht="22.9" customHeight="1">
      <c r="B345" s="172"/>
      <c r="C345" s="173"/>
      <c r="D345" s="174" t="s">
        <v>73</v>
      </c>
      <c r="E345" s="186" t="s">
        <v>545</v>
      </c>
      <c r="F345" s="186" t="s">
        <v>546</v>
      </c>
      <c r="G345" s="173"/>
      <c r="H345" s="173"/>
      <c r="I345" s="176"/>
      <c r="J345" s="187">
        <f>BK345</f>
        <v>0</v>
      </c>
      <c r="K345" s="173"/>
      <c r="L345" s="178"/>
      <c r="M345" s="179"/>
      <c r="N345" s="180"/>
      <c r="O345" s="180"/>
      <c r="P345" s="181">
        <f>SUM(P346:P358)</f>
        <v>0</v>
      </c>
      <c r="Q345" s="180"/>
      <c r="R345" s="181">
        <f>SUM(R346:R358)</f>
        <v>0</v>
      </c>
      <c r="S345" s="180"/>
      <c r="T345" s="182">
        <f>SUM(T346:T358)</f>
        <v>0</v>
      </c>
      <c r="AR345" s="183" t="s">
        <v>82</v>
      </c>
      <c r="AT345" s="184" t="s">
        <v>73</v>
      </c>
      <c r="AU345" s="184" t="s">
        <v>82</v>
      </c>
      <c r="AY345" s="183" t="s">
        <v>175</v>
      </c>
      <c r="BK345" s="185">
        <f>SUM(BK346:BK358)</f>
        <v>0</v>
      </c>
    </row>
    <row r="346" spans="1:65" s="2" customFormat="1" ht="22.15" customHeight="1">
      <c r="A346" s="35"/>
      <c r="B346" s="36"/>
      <c r="C346" s="188" t="s">
        <v>547</v>
      </c>
      <c r="D346" s="188" t="s">
        <v>178</v>
      </c>
      <c r="E346" s="189" t="s">
        <v>548</v>
      </c>
      <c r="F346" s="190" t="s">
        <v>549</v>
      </c>
      <c r="G346" s="191" t="s">
        <v>363</v>
      </c>
      <c r="H346" s="192">
        <v>16.984</v>
      </c>
      <c r="I346" s="193"/>
      <c r="J346" s="194">
        <f>ROUND(I346*H346,2)</f>
        <v>0</v>
      </c>
      <c r="K346" s="190" t="s">
        <v>182</v>
      </c>
      <c r="L346" s="40"/>
      <c r="M346" s="195" t="s">
        <v>1</v>
      </c>
      <c r="N346" s="196" t="s">
        <v>39</v>
      </c>
      <c r="O346" s="72"/>
      <c r="P346" s="197">
        <f>O346*H346</f>
        <v>0</v>
      </c>
      <c r="Q346" s="197">
        <v>0</v>
      </c>
      <c r="R346" s="197">
        <f>Q346*H346</f>
        <v>0</v>
      </c>
      <c r="S346" s="197">
        <v>0</v>
      </c>
      <c r="T346" s="198">
        <f>S346*H346</f>
        <v>0</v>
      </c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R346" s="199" t="s">
        <v>183</v>
      </c>
      <c r="AT346" s="199" t="s">
        <v>178</v>
      </c>
      <c r="AU346" s="199" t="s">
        <v>84</v>
      </c>
      <c r="AY346" s="18" t="s">
        <v>175</v>
      </c>
      <c r="BE346" s="200">
        <f>IF(N346="základní",J346,0)</f>
        <v>0</v>
      </c>
      <c r="BF346" s="200">
        <f>IF(N346="snížená",J346,0)</f>
        <v>0</v>
      </c>
      <c r="BG346" s="200">
        <f>IF(N346="zákl. přenesená",J346,0)</f>
        <v>0</v>
      </c>
      <c r="BH346" s="200">
        <f>IF(N346="sníž. přenesená",J346,0)</f>
        <v>0</v>
      </c>
      <c r="BI346" s="200">
        <f>IF(N346="nulová",J346,0)</f>
        <v>0</v>
      </c>
      <c r="BJ346" s="18" t="s">
        <v>82</v>
      </c>
      <c r="BK346" s="200">
        <f>ROUND(I346*H346,2)</f>
        <v>0</v>
      </c>
      <c r="BL346" s="18" t="s">
        <v>183</v>
      </c>
      <c r="BM346" s="199" t="s">
        <v>550</v>
      </c>
    </row>
    <row r="347" spans="1:47" s="2" customFormat="1" ht="19.5">
      <c r="A347" s="35"/>
      <c r="B347" s="36"/>
      <c r="C347" s="37"/>
      <c r="D347" s="201" t="s">
        <v>185</v>
      </c>
      <c r="E347" s="37"/>
      <c r="F347" s="202" t="s">
        <v>551</v>
      </c>
      <c r="G347" s="37"/>
      <c r="H347" s="37"/>
      <c r="I347" s="203"/>
      <c r="J347" s="37"/>
      <c r="K347" s="37"/>
      <c r="L347" s="40"/>
      <c r="M347" s="204"/>
      <c r="N347" s="205"/>
      <c r="O347" s="72"/>
      <c r="P347" s="72"/>
      <c r="Q347" s="72"/>
      <c r="R347" s="72"/>
      <c r="S347" s="72"/>
      <c r="T347" s="73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T347" s="18" t="s">
        <v>185</v>
      </c>
      <c r="AU347" s="18" t="s">
        <v>84</v>
      </c>
    </row>
    <row r="348" spans="1:47" s="2" customFormat="1" ht="12">
      <c r="A348" s="35"/>
      <c r="B348" s="36"/>
      <c r="C348" s="37"/>
      <c r="D348" s="206" t="s">
        <v>187</v>
      </c>
      <c r="E348" s="37"/>
      <c r="F348" s="207" t="s">
        <v>552</v>
      </c>
      <c r="G348" s="37"/>
      <c r="H348" s="37"/>
      <c r="I348" s="203"/>
      <c r="J348" s="37"/>
      <c r="K348" s="37"/>
      <c r="L348" s="40"/>
      <c r="M348" s="204"/>
      <c r="N348" s="205"/>
      <c r="O348" s="72"/>
      <c r="P348" s="72"/>
      <c r="Q348" s="72"/>
      <c r="R348" s="72"/>
      <c r="S348" s="72"/>
      <c r="T348" s="73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T348" s="18" t="s">
        <v>187</v>
      </c>
      <c r="AU348" s="18" t="s">
        <v>84</v>
      </c>
    </row>
    <row r="349" spans="1:65" s="2" customFormat="1" ht="22.15" customHeight="1">
      <c r="A349" s="35"/>
      <c r="B349" s="36"/>
      <c r="C349" s="188" t="s">
        <v>553</v>
      </c>
      <c r="D349" s="188" t="s">
        <v>178</v>
      </c>
      <c r="E349" s="189" t="s">
        <v>554</v>
      </c>
      <c r="F349" s="190" t="s">
        <v>555</v>
      </c>
      <c r="G349" s="191" t="s">
        <v>363</v>
      </c>
      <c r="H349" s="192">
        <v>16.984</v>
      </c>
      <c r="I349" s="193"/>
      <c r="J349" s="194">
        <f>ROUND(I349*H349,2)</f>
        <v>0</v>
      </c>
      <c r="K349" s="190" t="s">
        <v>182</v>
      </c>
      <c r="L349" s="40"/>
      <c r="M349" s="195" t="s">
        <v>1</v>
      </c>
      <c r="N349" s="196" t="s">
        <v>39</v>
      </c>
      <c r="O349" s="72"/>
      <c r="P349" s="197">
        <f>O349*H349</f>
        <v>0</v>
      </c>
      <c r="Q349" s="197">
        <v>0</v>
      </c>
      <c r="R349" s="197">
        <f>Q349*H349</f>
        <v>0</v>
      </c>
      <c r="S349" s="197">
        <v>0</v>
      </c>
      <c r="T349" s="198">
        <f>S349*H349</f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199" t="s">
        <v>183</v>
      </c>
      <c r="AT349" s="199" t="s">
        <v>178</v>
      </c>
      <c r="AU349" s="199" t="s">
        <v>84</v>
      </c>
      <c r="AY349" s="18" t="s">
        <v>175</v>
      </c>
      <c r="BE349" s="200">
        <f>IF(N349="základní",J349,0)</f>
        <v>0</v>
      </c>
      <c r="BF349" s="200">
        <f>IF(N349="snížená",J349,0)</f>
        <v>0</v>
      </c>
      <c r="BG349" s="200">
        <f>IF(N349="zákl. přenesená",J349,0)</f>
        <v>0</v>
      </c>
      <c r="BH349" s="200">
        <f>IF(N349="sníž. přenesená",J349,0)</f>
        <v>0</v>
      </c>
      <c r="BI349" s="200">
        <f>IF(N349="nulová",J349,0)</f>
        <v>0</v>
      </c>
      <c r="BJ349" s="18" t="s">
        <v>82</v>
      </c>
      <c r="BK349" s="200">
        <f>ROUND(I349*H349,2)</f>
        <v>0</v>
      </c>
      <c r="BL349" s="18" t="s">
        <v>183</v>
      </c>
      <c r="BM349" s="199" t="s">
        <v>556</v>
      </c>
    </row>
    <row r="350" spans="1:47" s="2" customFormat="1" ht="19.5">
      <c r="A350" s="35"/>
      <c r="B350" s="36"/>
      <c r="C350" s="37"/>
      <c r="D350" s="201" t="s">
        <v>185</v>
      </c>
      <c r="E350" s="37"/>
      <c r="F350" s="202" t="s">
        <v>557</v>
      </c>
      <c r="G350" s="37"/>
      <c r="H350" s="37"/>
      <c r="I350" s="203"/>
      <c r="J350" s="37"/>
      <c r="K350" s="37"/>
      <c r="L350" s="40"/>
      <c r="M350" s="204"/>
      <c r="N350" s="205"/>
      <c r="O350" s="72"/>
      <c r="P350" s="72"/>
      <c r="Q350" s="72"/>
      <c r="R350" s="72"/>
      <c r="S350" s="72"/>
      <c r="T350" s="73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T350" s="18" t="s">
        <v>185</v>
      </c>
      <c r="AU350" s="18" t="s">
        <v>84</v>
      </c>
    </row>
    <row r="351" spans="1:47" s="2" customFormat="1" ht="12">
      <c r="A351" s="35"/>
      <c r="B351" s="36"/>
      <c r="C351" s="37"/>
      <c r="D351" s="206" t="s">
        <v>187</v>
      </c>
      <c r="E351" s="37"/>
      <c r="F351" s="207" t="s">
        <v>558</v>
      </c>
      <c r="G351" s="37"/>
      <c r="H351" s="37"/>
      <c r="I351" s="203"/>
      <c r="J351" s="37"/>
      <c r="K351" s="37"/>
      <c r="L351" s="40"/>
      <c r="M351" s="204"/>
      <c r="N351" s="205"/>
      <c r="O351" s="72"/>
      <c r="P351" s="72"/>
      <c r="Q351" s="72"/>
      <c r="R351" s="72"/>
      <c r="S351" s="72"/>
      <c r="T351" s="73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T351" s="18" t="s">
        <v>187</v>
      </c>
      <c r="AU351" s="18" t="s">
        <v>84</v>
      </c>
    </row>
    <row r="352" spans="1:65" s="2" customFormat="1" ht="22.15" customHeight="1">
      <c r="A352" s="35"/>
      <c r="B352" s="36"/>
      <c r="C352" s="188" t="s">
        <v>559</v>
      </c>
      <c r="D352" s="188" t="s">
        <v>178</v>
      </c>
      <c r="E352" s="189" t="s">
        <v>560</v>
      </c>
      <c r="F352" s="190" t="s">
        <v>561</v>
      </c>
      <c r="G352" s="191" t="s">
        <v>363</v>
      </c>
      <c r="H352" s="192">
        <v>237.776</v>
      </c>
      <c r="I352" s="193"/>
      <c r="J352" s="194">
        <f>ROUND(I352*H352,2)</f>
        <v>0</v>
      </c>
      <c r="K352" s="190" t="s">
        <v>182</v>
      </c>
      <c r="L352" s="40"/>
      <c r="M352" s="195" t="s">
        <v>1</v>
      </c>
      <c r="N352" s="196" t="s">
        <v>39</v>
      </c>
      <c r="O352" s="72"/>
      <c r="P352" s="197">
        <f>O352*H352</f>
        <v>0</v>
      </c>
      <c r="Q352" s="197">
        <v>0</v>
      </c>
      <c r="R352" s="197">
        <f>Q352*H352</f>
        <v>0</v>
      </c>
      <c r="S352" s="197">
        <v>0</v>
      </c>
      <c r="T352" s="198">
        <f>S352*H352</f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199" t="s">
        <v>183</v>
      </c>
      <c r="AT352" s="199" t="s">
        <v>178</v>
      </c>
      <c r="AU352" s="199" t="s">
        <v>84</v>
      </c>
      <c r="AY352" s="18" t="s">
        <v>175</v>
      </c>
      <c r="BE352" s="200">
        <f>IF(N352="základní",J352,0)</f>
        <v>0</v>
      </c>
      <c r="BF352" s="200">
        <f>IF(N352="snížená",J352,0)</f>
        <v>0</v>
      </c>
      <c r="BG352" s="200">
        <f>IF(N352="zákl. přenesená",J352,0)</f>
        <v>0</v>
      </c>
      <c r="BH352" s="200">
        <f>IF(N352="sníž. přenesená",J352,0)</f>
        <v>0</v>
      </c>
      <c r="BI352" s="200">
        <f>IF(N352="nulová",J352,0)</f>
        <v>0</v>
      </c>
      <c r="BJ352" s="18" t="s">
        <v>82</v>
      </c>
      <c r="BK352" s="200">
        <f>ROUND(I352*H352,2)</f>
        <v>0</v>
      </c>
      <c r="BL352" s="18" t="s">
        <v>183</v>
      </c>
      <c r="BM352" s="199" t="s">
        <v>562</v>
      </c>
    </row>
    <row r="353" spans="1:47" s="2" customFormat="1" ht="29.25">
      <c r="A353" s="35"/>
      <c r="B353" s="36"/>
      <c r="C353" s="37"/>
      <c r="D353" s="201" t="s">
        <v>185</v>
      </c>
      <c r="E353" s="37"/>
      <c r="F353" s="202" t="s">
        <v>563</v>
      </c>
      <c r="G353" s="37"/>
      <c r="H353" s="37"/>
      <c r="I353" s="203"/>
      <c r="J353" s="37"/>
      <c r="K353" s="37"/>
      <c r="L353" s="40"/>
      <c r="M353" s="204"/>
      <c r="N353" s="205"/>
      <c r="O353" s="72"/>
      <c r="P353" s="72"/>
      <c r="Q353" s="72"/>
      <c r="R353" s="72"/>
      <c r="S353" s="72"/>
      <c r="T353" s="73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T353" s="18" t="s">
        <v>185</v>
      </c>
      <c r="AU353" s="18" t="s">
        <v>84</v>
      </c>
    </row>
    <row r="354" spans="1:47" s="2" customFormat="1" ht="12">
      <c r="A354" s="35"/>
      <c r="B354" s="36"/>
      <c r="C354" s="37"/>
      <c r="D354" s="206" t="s">
        <v>187</v>
      </c>
      <c r="E354" s="37"/>
      <c r="F354" s="207" t="s">
        <v>564</v>
      </c>
      <c r="G354" s="37"/>
      <c r="H354" s="37"/>
      <c r="I354" s="203"/>
      <c r="J354" s="37"/>
      <c r="K354" s="37"/>
      <c r="L354" s="40"/>
      <c r="M354" s="204"/>
      <c r="N354" s="205"/>
      <c r="O354" s="72"/>
      <c r="P354" s="72"/>
      <c r="Q354" s="72"/>
      <c r="R354" s="72"/>
      <c r="S354" s="72"/>
      <c r="T354" s="73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T354" s="18" t="s">
        <v>187</v>
      </c>
      <c r="AU354" s="18" t="s">
        <v>84</v>
      </c>
    </row>
    <row r="355" spans="2:51" s="13" customFormat="1" ht="12">
      <c r="B355" s="208"/>
      <c r="C355" s="209"/>
      <c r="D355" s="201" t="s">
        <v>189</v>
      </c>
      <c r="E355" s="209"/>
      <c r="F355" s="211" t="s">
        <v>565</v>
      </c>
      <c r="G355" s="209"/>
      <c r="H355" s="212">
        <v>237.776</v>
      </c>
      <c r="I355" s="213"/>
      <c r="J355" s="209"/>
      <c r="K355" s="209"/>
      <c r="L355" s="214"/>
      <c r="M355" s="215"/>
      <c r="N355" s="216"/>
      <c r="O355" s="216"/>
      <c r="P355" s="216"/>
      <c r="Q355" s="216"/>
      <c r="R355" s="216"/>
      <c r="S355" s="216"/>
      <c r="T355" s="217"/>
      <c r="AT355" s="218" t="s">
        <v>189</v>
      </c>
      <c r="AU355" s="218" t="s">
        <v>84</v>
      </c>
      <c r="AV355" s="13" t="s">
        <v>84</v>
      </c>
      <c r="AW355" s="13" t="s">
        <v>4</v>
      </c>
      <c r="AX355" s="13" t="s">
        <v>82</v>
      </c>
      <c r="AY355" s="218" t="s">
        <v>175</v>
      </c>
    </row>
    <row r="356" spans="1:65" s="2" customFormat="1" ht="30" customHeight="1">
      <c r="A356" s="35"/>
      <c r="B356" s="36"/>
      <c r="C356" s="188" t="s">
        <v>566</v>
      </c>
      <c r="D356" s="188" t="s">
        <v>178</v>
      </c>
      <c r="E356" s="189" t="s">
        <v>567</v>
      </c>
      <c r="F356" s="190" t="s">
        <v>568</v>
      </c>
      <c r="G356" s="191" t="s">
        <v>363</v>
      </c>
      <c r="H356" s="192">
        <v>16.984</v>
      </c>
      <c r="I356" s="193"/>
      <c r="J356" s="194">
        <f>ROUND(I356*H356,2)</f>
        <v>0</v>
      </c>
      <c r="K356" s="190" t="s">
        <v>182</v>
      </c>
      <c r="L356" s="40"/>
      <c r="M356" s="195" t="s">
        <v>1</v>
      </c>
      <c r="N356" s="196" t="s">
        <v>39</v>
      </c>
      <c r="O356" s="72"/>
      <c r="P356" s="197">
        <f>O356*H356</f>
        <v>0</v>
      </c>
      <c r="Q356" s="197">
        <v>0</v>
      </c>
      <c r="R356" s="197">
        <f>Q356*H356</f>
        <v>0</v>
      </c>
      <c r="S356" s="197">
        <v>0</v>
      </c>
      <c r="T356" s="198">
        <f>S356*H356</f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199" t="s">
        <v>183</v>
      </c>
      <c r="AT356" s="199" t="s">
        <v>178</v>
      </c>
      <c r="AU356" s="199" t="s">
        <v>84</v>
      </c>
      <c r="AY356" s="18" t="s">
        <v>175</v>
      </c>
      <c r="BE356" s="200">
        <f>IF(N356="základní",J356,0)</f>
        <v>0</v>
      </c>
      <c r="BF356" s="200">
        <f>IF(N356="snížená",J356,0)</f>
        <v>0</v>
      </c>
      <c r="BG356" s="200">
        <f>IF(N356="zákl. přenesená",J356,0)</f>
        <v>0</v>
      </c>
      <c r="BH356" s="200">
        <f>IF(N356="sníž. přenesená",J356,0)</f>
        <v>0</v>
      </c>
      <c r="BI356" s="200">
        <f>IF(N356="nulová",J356,0)</f>
        <v>0</v>
      </c>
      <c r="BJ356" s="18" t="s">
        <v>82</v>
      </c>
      <c r="BK356" s="200">
        <f>ROUND(I356*H356,2)</f>
        <v>0</v>
      </c>
      <c r="BL356" s="18" t="s">
        <v>183</v>
      </c>
      <c r="BM356" s="199" t="s">
        <v>569</v>
      </c>
    </row>
    <row r="357" spans="1:47" s="2" customFormat="1" ht="29.25">
      <c r="A357" s="35"/>
      <c r="B357" s="36"/>
      <c r="C357" s="37"/>
      <c r="D357" s="201" t="s">
        <v>185</v>
      </c>
      <c r="E357" s="37"/>
      <c r="F357" s="202" t="s">
        <v>570</v>
      </c>
      <c r="G357" s="37"/>
      <c r="H357" s="37"/>
      <c r="I357" s="203"/>
      <c r="J357" s="37"/>
      <c r="K357" s="37"/>
      <c r="L357" s="40"/>
      <c r="M357" s="204"/>
      <c r="N357" s="205"/>
      <c r="O357" s="72"/>
      <c r="P357" s="72"/>
      <c r="Q357" s="72"/>
      <c r="R357" s="72"/>
      <c r="S357" s="72"/>
      <c r="T357" s="73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T357" s="18" t="s">
        <v>185</v>
      </c>
      <c r="AU357" s="18" t="s">
        <v>84</v>
      </c>
    </row>
    <row r="358" spans="1:47" s="2" customFormat="1" ht="12">
      <c r="A358" s="35"/>
      <c r="B358" s="36"/>
      <c r="C358" s="37"/>
      <c r="D358" s="206" t="s">
        <v>187</v>
      </c>
      <c r="E358" s="37"/>
      <c r="F358" s="207" t="s">
        <v>571</v>
      </c>
      <c r="G358" s="37"/>
      <c r="H358" s="37"/>
      <c r="I358" s="203"/>
      <c r="J358" s="37"/>
      <c r="K358" s="37"/>
      <c r="L358" s="40"/>
      <c r="M358" s="204"/>
      <c r="N358" s="205"/>
      <c r="O358" s="72"/>
      <c r="P358" s="72"/>
      <c r="Q358" s="72"/>
      <c r="R358" s="72"/>
      <c r="S358" s="72"/>
      <c r="T358" s="73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T358" s="18" t="s">
        <v>187</v>
      </c>
      <c r="AU358" s="18" t="s">
        <v>84</v>
      </c>
    </row>
    <row r="359" spans="2:63" s="12" customFormat="1" ht="22.9" customHeight="1">
      <c r="B359" s="172"/>
      <c r="C359" s="173"/>
      <c r="D359" s="174" t="s">
        <v>73</v>
      </c>
      <c r="E359" s="186" t="s">
        <v>572</v>
      </c>
      <c r="F359" s="186" t="s">
        <v>573</v>
      </c>
      <c r="G359" s="173"/>
      <c r="H359" s="173"/>
      <c r="I359" s="176"/>
      <c r="J359" s="187">
        <f>BK359</f>
        <v>0</v>
      </c>
      <c r="K359" s="173"/>
      <c r="L359" s="178"/>
      <c r="M359" s="179"/>
      <c r="N359" s="180"/>
      <c r="O359" s="180"/>
      <c r="P359" s="181">
        <f>SUM(P360:P362)</f>
        <v>0</v>
      </c>
      <c r="Q359" s="180"/>
      <c r="R359" s="181">
        <f>SUM(R360:R362)</f>
        <v>0</v>
      </c>
      <c r="S359" s="180"/>
      <c r="T359" s="182">
        <f>SUM(T360:T362)</f>
        <v>0</v>
      </c>
      <c r="AR359" s="183" t="s">
        <v>82</v>
      </c>
      <c r="AT359" s="184" t="s">
        <v>73</v>
      </c>
      <c r="AU359" s="184" t="s">
        <v>82</v>
      </c>
      <c r="AY359" s="183" t="s">
        <v>175</v>
      </c>
      <c r="BK359" s="185">
        <f>SUM(BK360:BK362)</f>
        <v>0</v>
      </c>
    </row>
    <row r="360" spans="1:65" s="2" customFormat="1" ht="19.9" customHeight="1">
      <c r="A360" s="35"/>
      <c r="B360" s="36"/>
      <c r="C360" s="188" t="s">
        <v>574</v>
      </c>
      <c r="D360" s="188" t="s">
        <v>178</v>
      </c>
      <c r="E360" s="189" t="s">
        <v>575</v>
      </c>
      <c r="F360" s="190" t="s">
        <v>576</v>
      </c>
      <c r="G360" s="191" t="s">
        <v>363</v>
      </c>
      <c r="H360" s="192">
        <v>14.482</v>
      </c>
      <c r="I360" s="193"/>
      <c r="J360" s="194">
        <f>ROUND(I360*H360,2)</f>
        <v>0</v>
      </c>
      <c r="K360" s="190" t="s">
        <v>182</v>
      </c>
      <c r="L360" s="40"/>
      <c r="M360" s="195" t="s">
        <v>1</v>
      </c>
      <c r="N360" s="196" t="s">
        <v>39</v>
      </c>
      <c r="O360" s="72"/>
      <c r="P360" s="197">
        <f>O360*H360</f>
        <v>0</v>
      </c>
      <c r="Q360" s="197">
        <v>0</v>
      </c>
      <c r="R360" s="197">
        <f>Q360*H360</f>
        <v>0</v>
      </c>
      <c r="S360" s="197">
        <v>0</v>
      </c>
      <c r="T360" s="198">
        <f>S360*H360</f>
        <v>0</v>
      </c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R360" s="199" t="s">
        <v>183</v>
      </c>
      <c r="AT360" s="199" t="s">
        <v>178</v>
      </c>
      <c r="AU360" s="199" t="s">
        <v>84</v>
      </c>
      <c r="AY360" s="18" t="s">
        <v>175</v>
      </c>
      <c r="BE360" s="200">
        <f>IF(N360="základní",J360,0)</f>
        <v>0</v>
      </c>
      <c r="BF360" s="200">
        <f>IF(N360="snížená",J360,0)</f>
        <v>0</v>
      </c>
      <c r="BG360" s="200">
        <f>IF(N360="zákl. přenesená",J360,0)</f>
        <v>0</v>
      </c>
      <c r="BH360" s="200">
        <f>IF(N360="sníž. přenesená",J360,0)</f>
        <v>0</v>
      </c>
      <c r="BI360" s="200">
        <f>IF(N360="nulová",J360,0)</f>
        <v>0</v>
      </c>
      <c r="BJ360" s="18" t="s">
        <v>82</v>
      </c>
      <c r="BK360" s="200">
        <f>ROUND(I360*H360,2)</f>
        <v>0</v>
      </c>
      <c r="BL360" s="18" t="s">
        <v>183</v>
      </c>
      <c r="BM360" s="199" t="s">
        <v>577</v>
      </c>
    </row>
    <row r="361" spans="1:47" s="2" customFormat="1" ht="39">
      <c r="A361" s="35"/>
      <c r="B361" s="36"/>
      <c r="C361" s="37"/>
      <c r="D361" s="201" t="s">
        <v>185</v>
      </c>
      <c r="E361" s="37"/>
      <c r="F361" s="202" t="s">
        <v>578</v>
      </c>
      <c r="G361" s="37"/>
      <c r="H361" s="37"/>
      <c r="I361" s="203"/>
      <c r="J361" s="37"/>
      <c r="K361" s="37"/>
      <c r="L361" s="40"/>
      <c r="M361" s="204"/>
      <c r="N361" s="205"/>
      <c r="O361" s="72"/>
      <c r="P361" s="72"/>
      <c r="Q361" s="72"/>
      <c r="R361" s="72"/>
      <c r="S361" s="72"/>
      <c r="T361" s="73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T361" s="18" t="s">
        <v>185</v>
      </c>
      <c r="AU361" s="18" t="s">
        <v>84</v>
      </c>
    </row>
    <row r="362" spans="1:47" s="2" customFormat="1" ht="12">
      <c r="A362" s="35"/>
      <c r="B362" s="36"/>
      <c r="C362" s="37"/>
      <c r="D362" s="206" t="s">
        <v>187</v>
      </c>
      <c r="E362" s="37"/>
      <c r="F362" s="207" t="s">
        <v>579</v>
      </c>
      <c r="G362" s="37"/>
      <c r="H362" s="37"/>
      <c r="I362" s="203"/>
      <c r="J362" s="37"/>
      <c r="K362" s="37"/>
      <c r="L362" s="40"/>
      <c r="M362" s="204"/>
      <c r="N362" s="205"/>
      <c r="O362" s="72"/>
      <c r="P362" s="72"/>
      <c r="Q362" s="72"/>
      <c r="R362" s="72"/>
      <c r="S362" s="72"/>
      <c r="T362" s="73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T362" s="18" t="s">
        <v>187</v>
      </c>
      <c r="AU362" s="18" t="s">
        <v>84</v>
      </c>
    </row>
    <row r="363" spans="2:63" s="12" customFormat="1" ht="25.9" customHeight="1">
      <c r="B363" s="172"/>
      <c r="C363" s="173"/>
      <c r="D363" s="174" t="s">
        <v>73</v>
      </c>
      <c r="E363" s="175" t="s">
        <v>580</v>
      </c>
      <c r="F363" s="175" t="s">
        <v>581</v>
      </c>
      <c r="G363" s="173"/>
      <c r="H363" s="173"/>
      <c r="I363" s="176"/>
      <c r="J363" s="177">
        <f>BK363</f>
        <v>0</v>
      </c>
      <c r="K363" s="173"/>
      <c r="L363" s="178"/>
      <c r="M363" s="179"/>
      <c r="N363" s="180"/>
      <c r="O363" s="180"/>
      <c r="P363" s="181">
        <f>P364+P374+P391+P408+P467+P479+P560+P587+P628+P652+P681</f>
        <v>0</v>
      </c>
      <c r="Q363" s="180"/>
      <c r="R363" s="181">
        <f>R364+R374+R391+R408+R467+R479+R560+R587+R628+R652+R681</f>
        <v>4.78866101</v>
      </c>
      <c r="S363" s="180"/>
      <c r="T363" s="182">
        <f>T364+T374+T391+T408+T467+T479+T560+T587+T628+T652+T681</f>
        <v>0.4443303</v>
      </c>
      <c r="AR363" s="183" t="s">
        <v>84</v>
      </c>
      <c r="AT363" s="184" t="s">
        <v>73</v>
      </c>
      <c r="AU363" s="184" t="s">
        <v>74</v>
      </c>
      <c r="AY363" s="183" t="s">
        <v>175</v>
      </c>
      <c r="BK363" s="185">
        <f>BK364+BK374+BK391+BK408+BK467+BK479+BK560+BK587+BK628+BK652+BK681</f>
        <v>0</v>
      </c>
    </row>
    <row r="364" spans="2:63" s="12" customFormat="1" ht="22.9" customHeight="1">
      <c r="B364" s="172"/>
      <c r="C364" s="173"/>
      <c r="D364" s="174" t="s">
        <v>73</v>
      </c>
      <c r="E364" s="186" t="s">
        <v>582</v>
      </c>
      <c r="F364" s="186" t="s">
        <v>583</v>
      </c>
      <c r="G364" s="173"/>
      <c r="H364" s="173"/>
      <c r="I364" s="176"/>
      <c r="J364" s="187">
        <f>BK364</f>
        <v>0</v>
      </c>
      <c r="K364" s="173"/>
      <c r="L364" s="178"/>
      <c r="M364" s="179"/>
      <c r="N364" s="180"/>
      <c r="O364" s="180"/>
      <c r="P364" s="181">
        <f>SUM(P365:P373)</f>
        <v>0</v>
      </c>
      <c r="Q364" s="180"/>
      <c r="R364" s="181">
        <f>SUM(R365:R373)</f>
        <v>0.03766</v>
      </c>
      <c r="S364" s="180"/>
      <c r="T364" s="182">
        <f>SUM(T365:T373)</f>
        <v>0</v>
      </c>
      <c r="AR364" s="183" t="s">
        <v>84</v>
      </c>
      <c r="AT364" s="184" t="s">
        <v>73</v>
      </c>
      <c r="AU364" s="184" t="s">
        <v>82</v>
      </c>
      <c r="AY364" s="183" t="s">
        <v>175</v>
      </c>
      <c r="BK364" s="185">
        <f>SUM(BK365:BK373)</f>
        <v>0</v>
      </c>
    </row>
    <row r="365" spans="1:65" s="2" customFormat="1" ht="22.15" customHeight="1">
      <c r="A365" s="35"/>
      <c r="B365" s="36"/>
      <c r="C365" s="188" t="s">
        <v>584</v>
      </c>
      <c r="D365" s="188" t="s">
        <v>178</v>
      </c>
      <c r="E365" s="189" t="s">
        <v>585</v>
      </c>
      <c r="F365" s="190" t="s">
        <v>586</v>
      </c>
      <c r="G365" s="191" t="s">
        <v>181</v>
      </c>
      <c r="H365" s="192">
        <v>10.76</v>
      </c>
      <c r="I365" s="193"/>
      <c r="J365" s="194">
        <f>ROUND(I365*H365,2)</f>
        <v>0</v>
      </c>
      <c r="K365" s="190" t="s">
        <v>182</v>
      </c>
      <c r="L365" s="40"/>
      <c r="M365" s="195" t="s">
        <v>1</v>
      </c>
      <c r="N365" s="196" t="s">
        <v>39</v>
      </c>
      <c r="O365" s="72"/>
      <c r="P365" s="197">
        <f>O365*H365</f>
        <v>0</v>
      </c>
      <c r="Q365" s="197">
        <v>0.0035</v>
      </c>
      <c r="R365" s="197">
        <f>Q365*H365</f>
        <v>0.03766</v>
      </c>
      <c r="S365" s="197">
        <v>0</v>
      </c>
      <c r="T365" s="198">
        <f>S365*H365</f>
        <v>0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199" t="s">
        <v>279</v>
      </c>
      <c r="AT365" s="199" t="s">
        <v>178</v>
      </c>
      <c r="AU365" s="199" t="s">
        <v>84</v>
      </c>
      <c r="AY365" s="18" t="s">
        <v>175</v>
      </c>
      <c r="BE365" s="200">
        <f>IF(N365="základní",J365,0)</f>
        <v>0</v>
      </c>
      <c r="BF365" s="200">
        <f>IF(N365="snížená",J365,0)</f>
        <v>0</v>
      </c>
      <c r="BG365" s="200">
        <f>IF(N365="zákl. přenesená",J365,0)</f>
        <v>0</v>
      </c>
      <c r="BH365" s="200">
        <f>IF(N365="sníž. přenesená",J365,0)</f>
        <v>0</v>
      </c>
      <c r="BI365" s="200">
        <f>IF(N365="nulová",J365,0)</f>
        <v>0</v>
      </c>
      <c r="BJ365" s="18" t="s">
        <v>82</v>
      </c>
      <c r="BK365" s="200">
        <f>ROUND(I365*H365,2)</f>
        <v>0</v>
      </c>
      <c r="BL365" s="18" t="s">
        <v>279</v>
      </c>
      <c r="BM365" s="199" t="s">
        <v>587</v>
      </c>
    </row>
    <row r="366" spans="1:47" s="2" customFormat="1" ht="19.5">
      <c r="A366" s="35"/>
      <c r="B366" s="36"/>
      <c r="C366" s="37"/>
      <c r="D366" s="201" t="s">
        <v>185</v>
      </c>
      <c r="E366" s="37"/>
      <c r="F366" s="202" t="s">
        <v>588</v>
      </c>
      <c r="G366" s="37"/>
      <c r="H366" s="37"/>
      <c r="I366" s="203"/>
      <c r="J366" s="37"/>
      <c r="K366" s="37"/>
      <c r="L366" s="40"/>
      <c r="M366" s="204"/>
      <c r="N366" s="205"/>
      <c r="O366" s="72"/>
      <c r="P366" s="72"/>
      <c r="Q366" s="72"/>
      <c r="R366" s="72"/>
      <c r="S366" s="72"/>
      <c r="T366" s="73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T366" s="18" t="s">
        <v>185</v>
      </c>
      <c r="AU366" s="18" t="s">
        <v>84</v>
      </c>
    </row>
    <row r="367" spans="1:47" s="2" customFormat="1" ht="12">
      <c r="A367" s="35"/>
      <c r="B367" s="36"/>
      <c r="C367" s="37"/>
      <c r="D367" s="206" t="s">
        <v>187</v>
      </c>
      <c r="E367" s="37"/>
      <c r="F367" s="207" t="s">
        <v>589</v>
      </c>
      <c r="G367" s="37"/>
      <c r="H367" s="37"/>
      <c r="I367" s="203"/>
      <c r="J367" s="37"/>
      <c r="K367" s="37"/>
      <c r="L367" s="40"/>
      <c r="M367" s="204"/>
      <c r="N367" s="205"/>
      <c r="O367" s="72"/>
      <c r="P367" s="72"/>
      <c r="Q367" s="72"/>
      <c r="R367" s="72"/>
      <c r="S367" s="72"/>
      <c r="T367" s="73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T367" s="18" t="s">
        <v>187</v>
      </c>
      <c r="AU367" s="18" t="s">
        <v>84</v>
      </c>
    </row>
    <row r="368" spans="2:51" s="13" customFormat="1" ht="12">
      <c r="B368" s="208"/>
      <c r="C368" s="209"/>
      <c r="D368" s="201" t="s">
        <v>189</v>
      </c>
      <c r="E368" s="210" t="s">
        <v>1</v>
      </c>
      <c r="F368" s="211" t="s">
        <v>590</v>
      </c>
      <c r="G368" s="209"/>
      <c r="H368" s="212">
        <v>0.68</v>
      </c>
      <c r="I368" s="213"/>
      <c r="J368" s="209"/>
      <c r="K368" s="209"/>
      <c r="L368" s="214"/>
      <c r="M368" s="215"/>
      <c r="N368" s="216"/>
      <c r="O368" s="216"/>
      <c r="P368" s="216"/>
      <c r="Q368" s="216"/>
      <c r="R368" s="216"/>
      <c r="S368" s="216"/>
      <c r="T368" s="217"/>
      <c r="AT368" s="218" t="s">
        <v>189</v>
      </c>
      <c r="AU368" s="218" t="s">
        <v>84</v>
      </c>
      <c r="AV368" s="13" t="s">
        <v>84</v>
      </c>
      <c r="AW368" s="13" t="s">
        <v>30</v>
      </c>
      <c r="AX368" s="13" t="s">
        <v>74</v>
      </c>
      <c r="AY368" s="218" t="s">
        <v>175</v>
      </c>
    </row>
    <row r="369" spans="2:51" s="13" customFormat="1" ht="12">
      <c r="B369" s="208"/>
      <c r="C369" s="209"/>
      <c r="D369" s="201" t="s">
        <v>189</v>
      </c>
      <c r="E369" s="210" t="s">
        <v>1</v>
      </c>
      <c r="F369" s="211" t="s">
        <v>471</v>
      </c>
      <c r="G369" s="209"/>
      <c r="H369" s="212">
        <v>10.08</v>
      </c>
      <c r="I369" s="213"/>
      <c r="J369" s="209"/>
      <c r="K369" s="209"/>
      <c r="L369" s="214"/>
      <c r="M369" s="215"/>
      <c r="N369" s="216"/>
      <c r="O369" s="216"/>
      <c r="P369" s="216"/>
      <c r="Q369" s="216"/>
      <c r="R369" s="216"/>
      <c r="S369" s="216"/>
      <c r="T369" s="217"/>
      <c r="AT369" s="218" t="s">
        <v>189</v>
      </c>
      <c r="AU369" s="218" t="s">
        <v>84</v>
      </c>
      <c r="AV369" s="13" t="s">
        <v>84</v>
      </c>
      <c r="AW369" s="13" t="s">
        <v>30</v>
      </c>
      <c r="AX369" s="13" t="s">
        <v>74</v>
      </c>
      <c r="AY369" s="218" t="s">
        <v>175</v>
      </c>
    </row>
    <row r="370" spans="2:51" s="14" customFormat="1" ht="12">
      <c r="B370" s="230"/>
      <c r="C370" s="231"/>
      <c r="D370" s="201" t="s">
        <v>189</v>
      </c>
      <c r="E370" s="232" t="s">
        <v>1</v>
      </c>
      <c r="F370" s="233" t="s">
        <v>472</v>
      </c>
      <c r="G370" s="231"/>
      <c r="H370" s="234">
        <v>10.76</v>
      </c>
      <c r="I370" s="235"/>
      <c r="J370" s="231"/>
      <c r="K370" s="231"/>
      <c r="L370" s="236"/>
      <c r="M370" s="237"/>
      <c r="N370" s="238"/>
      <c r="O370" s="238"/>
      <c r="P370" s="238"/>
      <c r="Q370" s="238"/>
      <c r="R370" s="238"/>
      <c r="S370" s="238"/>
      <c r="T370" s="239"/>
      <c r="AT370" s="240" t="s">
        <v>189</v>
      </c>
      <c r="AU370" s="240" t="s">
        <v>84</v>
      </c>
      <c r="AV370" s="14" t="s">
        <v>183</v>
      </c>
      <c r="AW370" s="14" t="s">
        <v>30</v>
      </c>
      <c r="AX370" s="14" t="s">
        <v>82</v>
      </c>
      <c r="AY370" s="240" t="s">
        <v>175</v>
      </c>
    </row>
    <row r="371" spans="1:65" s="2" customFormat="1" ht="22.15" customHeight="1">
      <c r="A371" s="35"/>
      <c r="B371" s="36"/>
      <c r="C371" s="188" t="s">
        <v>591</v>
      </c>
      <c r="D371" s="188" t="s">
        <v>178</v>
      </c>
      <c r="E371" s="189" t="s">
        <v>592</v>
      </c>
      <c r="F371" s="190" t="s">
        <v>593</v>
      </c>
      <c r="G371" s="191" t="s">
        <v>363</v>
      </c>
      <c r="H371" s="192">
        <v>0.038</v>
      </c>
      <c r="I371" s="193"/>
      <c r="J371" s="194">
        <f>ROUND(I371*H371,2)</f>
        <v>0</v>
      </c>
      <c r="K371" s="190" t="s">
        <v>182</v>
      </c>
      <c r="L371" s="40"/>
      <c r="M371" s="195" t="s">
        <v>1</v>
      </c>
      <c r="N371" s="196" t="s">
        <v>39</v>
      </c>
      <c r="O371" s="72"/>
      <c r="P371" s="197">
        <f>O371*H371</f>
        <v>0</v>
      </c>
      <c r="Q371" s="197">
        <v>0</v>
      </c>
      <c r="R371" s="197">
        <f>Q371*H371</f>
        <v>0</v>
      </c>
      <c r="S371" s="197">
        <v>0</v>
      </c>
      <c r="T371" s="198">
        <f>S371*H371</f>
        <v>0</v>
      </c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R371" s="199" t="s">
        <v>279</v>
      </c>
      <c r="AT371" s="199" t="s">
        <v>178</v>
      </c>
      <c r="AU371" s="199" t="s">
        <v>84</v>
      </c>
      <c r="AY371" s="18" t="s">
        <v>175</v>
      </c>
      <c r="BE371" s="200">
        <f>IF(N371="základní",J371,0)</f>
        <v>0</v>
      </c>
      <c r="BF371" s="200">
        <f>IF(N371="snížená",J371,0)</f>
        <v>0</v>
      </c>
      <c r="BG371" s="200">
        <f>IF(N371="zákl. přenesená",J371,0)</f>
        <v>0</v>
      </c>
      <c r="BH371" s="200">
        <f>IF(N371="sníž. přenesená",J371,0)</f>
        <v>0</v>
      </c>
      <c r="BI371" s="200">
        <f>IF(N371="nulová",J371,0)</f>
        <v>0</v>
      </c>
      <c r="BJ371" s="18" t="s">
        <v>82</v>
      </c>
      <c r="BK371" s="200">
        <f>ROUND(I371*H371,2)</f>
        <v>0</v>
      </c>
      <c r="BL371" s="18" t="s">
        <v>279</v>
      </c>
      <c r="BM371" s="199" t="s">
        <v>594</v>
      </c>
    </row>
    <row r="372" spans="1:47" s="2" customFormat="1" ht="29.25">
      <c r="A372" s="35"/>
      <c r="B372" s="36"/>
      <c r="C372" s="37"/>
      <c r="D372" s="201" t="s">
        <v>185</v>
      </c>
      <c r="E372" s="37"/>
      <c r="F372" s="202" t="s">
        <v>595</v>
      </c>
      <c r="G372" s="37"/>
      <c r="H372" s="37"/>
      <c r="I372" s="203"/>
      <c r="J372" s="37"/>
      <c r="K372" s="37"/>
      <c r="L372" s="40"/>
      <c r="M372" s="204"/>
      <c r="N372" s="205"/>
      <c r="O372" s="72"/>
      <c r="P372" s="72"/>
      <c r="Q372" s="72"/>
      <c r="R372" s="72"/>
      <c r="S372" s="72"/>
      <c r="T372" s="73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T372" s="18" t="s">
        <v>185</v>
      </c>
      <c r="AU372" s="18" t="s">
        <v>84</v>
      </c>
    </row>
    <row r="373" spans="1:47" s="2" customFormat="1" ht="12">
      <c r="A373" s="35"/>
      <c r="B373" s="36"/>
      <c r="C373" s="37"/>
      <c r="D373" s="206" t="s">
        <v>187</v>
      </c>
      <c r="E373" s="37"/>
      <c r="F373" s="207" t="s">
        <v>596</v>
      </c>
      <c r="G373" s="37"/>
      <c r="H373" s="37"/>
      <c r="I373" s="203"/>
      <c r="J373" s="37"/>
      <c r="K373" s="37"/>
      <c r="L373" s="40"/>
      <c r="M373" s="204"/>
      <c r="N373" s="205"/>
      <c r="O373" s="72"/>
      <c r="P373" s="72"/>
      <c r="Q373" s="72"/>
      <c r="R373" s="72"/>
      <c r="S373" s="72"/>
      <c r="T373" s="73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T373" s="18" t="s">
        <v>187</v>
      </c>
      <c r="AU373" s="18" t="s">
        <v>84</v>
      </c>
    </row>
    <row r="374" spans="2:63" s="12" customFormat="1" ht="22.9" customHeight="1">
      <c r="B374" s="172"/>
      <c r="C374" s="173"/>
      <c r="D374" s="174" t="s">
        <v>73</v>
      </c>
      <c r="E374" s="186" t="s">
        <v>597</v>
      </c>
      <c r="F374" s="186" t="s">
        <v>598</v>
      </c>
      <c r="G374" s="173"/>
      <c r="H374" s="173"/>
      <c r="I374" s="176"/>
      <c r="J374" s="187">
        <f>BK374</f>
        <v>0</v>
      </c>
      <c r="K374" s="173"/>
      <c r="L374" s="178"/>
      <c r="M374" s="179"/>
      <c r="N374" s="180"/>
      <c r="O374" s="180"/>
      <c r="P374" s="181">
        <f>SUM(P375:P390)</f>
        <v>0</v>
      </c>
      <c r="Q374" s="180"/>
      <c r="R374" s="181">
        <f>SUM(R375:R390)</f>
        <v>0.2961978</v>
      </c>
      <c r="S374" s="180"/>
      <c r="T374" s="182">
        <f>SUM(T375:T390)</f>
        <v>0</v>
      </c>
      <c r="AR374" s="183" t="s">
        <v>84</v>
      </c>
      <c r="AT374" s="184" t="s">
        <v>73</v>
      </c>
      <c r="AU374" s="184" t="s">
        <v>82</v>
      </c>
      <c r="AY374" s="183" t="s">
        <v>175</v>
      </c>
      <c r="BK374" s="185">
        <f>SUM(BK375:BK390)</f>
        <v>0</v>
      </c>
    </row>
    <row r="375" spans="1:65" s="2" customFormat="1" ht="22.15" customHeight="1">
      <c r="A375" s="35"/>
      <c r="B375" s="36"/>
      <c r="C375" s="188" t="s">
        <v>599</v>
      </c>
      <c r="D375" s="188" t="s">
        <v>178</v>
      </c>
      <c r="E375" s="189" t="s">
        <v>600</v>
      </c>
      <c r="F375" s="190" t="s">
        <v>601</v>
      </c>
      <c r="G375" s="191" t="s">
        <v>181</v>
      </c>
      <c r="H375" s="192">
        <v>99.68</v>
      </c>
      <c r="I375" s="193"/>
      <c r="J375" s="194">
        <f>ROUND(I375*H375,2)</f>
        <v>0</v>
      </c>
      <c r="K375" s="190" t="s">
        <v>182</v>
      </c>
      <c r="L375" s="40"/>
      <c r="M375" s="195" t="s">
        <v>1</v>
      </c>
      <c r="N375" s="196" t="s">
        <v>39</v>
      </c>
      <c r="O375" s="72"/>
      <c r="P375" s="197">
        <f>O375*H375</f>
        <v>0</v>
      </c>
      <c r="Q375" s="197">
        <v>0</v>
      </c>
      <c r="R375" s="197">
        <f>Q375*H375</f>
        <v>0</v>
      </c>
      <c r="S375" s="197">
        <v>0</v>
      </c>
      <c r="T375" s="198">
        <f>S375*H375</f>
        <v>0</v>
      </c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R375" s="199" t="s">
        <v>279</v>
      </c>
      <c r="AT375" s="199" t="s">
        <v>178</v>
      </c>
      <c r="AU375" s="199" t="s">
        <v>84</v>
      </c>
      <c r="AY375" s="18" t="s">
        <v>175</v>
      </c>
      <c r="BE375" s="200">
        <f>IF(N375="základní",J375,0)</f>
        <v>0</v>
      </c>
      <c r="BF375" s="200">
        <f>IF(N375="snížená",J375,0)</f>
        <v>0</v>
      </c>
      <c r="BG375" s="200">
        <f>IF(N375="zákl. přenesená",J375,0)</f>
        <v>0</v>
      </c>
      <c r="BH375" s="200">
        <f>IF(N375="sníž. přenesená",J375,0)</f>
        <v>0</v>
      </c>
      <c r="BI375" s="200">
        <f>IF(N375="nulová",J375,0)</f>
        <v>0</v>
      </c>
      <c r="BJ375" s="18" t="s">
        <v>82</v>
      </c>
      <c r="BK375" s="200">
        <f>ROUND(I375*H375,2)</f>
        <v>0</v>
      </c>
      <c r="BL375" s="18" t="s">
        <v>279</v>
      </c>
      <c r="BM375" s="199" t="s">
        <v>602</v>
      </c>
    </row>
    <row r="376" spans="1:47" s="2" customFormat="1" ht="19.5">
      <c r="A376" s="35"/>
      <c r="B376" s="36"/>
      <c r="C376" s="37"/>
      <c r="D376" s="201" t="s">
        <v>185</v>
      </c>
      <c r="E376" s="37"/>
      <c r="F376" s="202" t="s">
        <v>603</v>
      </c>
      <c r="G376" s="37"/>
      <c r="H376" s="37"/>
      <c r="I376" s="203"/>
      <c r="J376" s="37"/>
      <c r="K376" s="37"/>
      <c r="L376" s="40"/>
      <c r="M376" s="204"/>
      <c r="N376" s="205"/>
      <c r="O376" s="72"/>
      <c r="P376" s="72"/>
      <c r="Q376" s="72"/>
      <c r="R376" s="72"/>
      <c r="S376" s="72"/>
      <c r="T376" s="73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T376" s="18" t="s">
        <v>185</v>
      </c>
      <c r="AU376" s="18" t="s">
        <v>84</v>
      </c>
    </row>
    <row r="377" spans="1:47" s="2" customFormat="1" ht="12">
      <c r="A377" s="35"/>
      <c r="B377" s="36"/>
      <c r="C377" s="37"/>
      <c r="D377" s="206" t="s">
        <v>187</v>
      </c>
      <c r="E377" s="37"/>
      <c r="F377" s="207" t="s">
        <v>604</v>
      </c>
      <c r="G377" s="37"/>
      <c r="H377" s="37"/>
      <c r="I377" s="203"/>
      <c r="J377" s="37"/>
      <c r="K377" s="37"/>
      <c r="L377" s="40"/>
      <c r="M377" s="204"/>
      <c r="N377" s="205"/>
      <c r="O377" s="72"/>
      <c r="P377" s="72"/>
      <c r="Q377" s="72"/>
      <c r="R377" s="72"/>
      <c r="S377" s="72"/>
      <c r="T377" s="73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T377" s="18" t="s">
        <v>187</v>
      </c>
      <c r="AU377" s="18" t="s">
        <v>84</v>
      </c>
    </row>
    <row r="378" spans="2:51" s="13" customFormat="1" ht="12">
      <c r="B378" s="208"/>
      <c r="C378" s="209"/>
      <c r="D378" s="201" t="s">
        <v>189</v>
      </c>
      <c r="E378" s="210" t="s">
        <v>1</v>
      </c>
      <c r="F378" s="211" t="s">
        <v>605</v>
      </c>
      <c r="G378" s="209"/>
      <c r="H378" s="212">
        <v>99.68</v>
      </c>
      <c r="I378" s="213"/>
      <c r="J378" s="209"/>
      <c r="K378" s="209"/>
      <c r="L378" s="214"/>
      <c r="M378" s="215"/>
      <c r="N378" s="216"/>
      <c r="O378" s="216"/>
      <c r="P378" s="216"/>
      <c r="Q378" s="216"/>
      <c r="R378" s="216"/>
      <c r="S378" s="216"/>
      <c r="T378" s="217"/>
      <c r="AT378" s="218" t="s">
        <v>189</v>
      </c>
      <c r="AU378" s="218" t="s">
        <v>84</v>
      </c>
      <c r="AV378" s="13" t="s">
        <v>84</v>
      </c>
      <c r="AW378" s="13" t="s">
        <v>30</v>
      </c>
      <c r="AX378" s="13" t="s">
        <v>82</v>
      </c>
      <c r="AY378" s="218" t="s">
        <v>175</v>
      </c>
    </row>
    <row r="379" spans="1:65" s="2" customFormat="1" ht="14.45" customHeight="1">
      <c r="A379" s="35"/>
      <c r="B379" s="36"/>
      <c r="C379" s="219" t="s">
        <v>606</v>
      </c>
      <c r="D379" s="219" t="s">
        <v>287</v>
      </c>
      <c r="E379" s="220" t="s">
        <v>607</v>
      </c>
      <c r="F379" s="221" t="s">
        <v>608</v>
      </c>
      <c r="G379" s="222" t="s">
        <v>181</v>
      </c>
      <c r="H379" s="223">
        <v>47.04</v>
      </c>
      <c r="I379" s="224"/>
      <c r="J379" s="225">
        <f>ROUND(I379*H379,2)</f>
        <v>0</v>
      </c>
      <c r="K379" s="221" t="s">
        <v>182</v>
      </c>
      <c r="L379" s="226"/>
      <c r="M379" s="227" t="s">
        <v>1</v>
      </c>
      <c r="N379" s="228" t="s">
        <v>39</v>
      </c>
      <c r="O379" s="72"/>
      <c r="P379" s="197">
        <f>O379*H379</f>
        <v>0</v>
      </c>
      <c r="Q379" s="197">
        <v>0.0007</v>
      </c>
      <c r="R379" s="197">
        <f>Q379*H379</f>
        <v>0.032928</v>
      </c>
      <c r="S379" s="197">
        <v>0</v>
      </c>
      <c r="T379" s="198">
        <f>S379*H379</f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199" t="s">
        <v>381</v>
      </c>
      <c r="AT379" s="199" t="s">
        <v>287</v>
      </c>
      <c r="AU379" s="199" t="s">
        <v>84</v>
      </c>
      <c r="AY379" s="18" t="s">
        <v>175</v>
      </c>
      <c r="BE379" s="200">
        <f>IF(N379="základní",J379,0)</f>
        <v>0</v>
      </c>
      <c r="BF379" s="200">
        <f>IF(N379="snížená",J379,0)</f>
        <v>0</v>
      </c>
      <c r="BG379" s="200">
        <f>IF(N379="zákl. přenesená",J379,0)</f>
        <v>0</v>
      </c>
      <c r="BH379" s="200">
        <f>IF(N379="sníž. přenesená",J379,0)</f>
        <v>0</v>
      </c>
      <c r="BI379" s="200">
        <f>IF(N379="nulová",J379,0)</f>
        <v>0</v>
      </c>
      <c r="BJ379" s="18" t="s">
        <v>82</v>
      </c>
      <c r="BK379" s="200">
        <f>ROUND(I379*H379,2)</f>
        <v>0</v>
      </c>
      <c r="BL379" s="18" t="s">
        <v>279</v>
      </c>
      <c r="BM379" s="199" t="s">
        <v>609</v>
      </c>
    </row>
    <row r="380" spans="1:47" s="2" customFormat="1" ht="12">
      <c r="A380" s="35"/>
      <c r="B380" s="36"/>
      <c r="C380" s="37"/>
      <c r="D380" s="201" t="s">
        <v>185</v>
      </c>
      <c r="E380" s="37"/>
      <c r="F380" s="202" t="s">
        <v>608</v>
      </c>
      <c r="G380" s="37"/>
      <c r="H380" s="37"/>
      <c r="I380" s="203"/>
      <c r="J380" s="37"/>
      <c r="K380" s="37"/>
      <c r="L380" s="40"/>
      <c r="M380" s="204"/>
      <c r="N380" s="205"/>
      <c r="O380" s="72"/>
      <c r="P380" s="72"/>
      <c r="Q380" s="72"/>
      <c r="R380" s="72"/>
      <c r="S380" s="72"/>
      <c r="T380" s="73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T380" s="18" t="s">
        <v>185</v>
      </c>
      <c r="AU380" s="18" t="s">
        <v>84</v>
      </c>
    </row>
    <row r="381" spans="2:51" s="13" customFormat="1" ht="12">
      <c r="B381" s="208"/>
      <c r="C381" s="209"/>
      <c r="D381" s="201" t="s">
        <v>189</v>
      </c>
      <c r="E381" s="210" t="s">
        <v>1</v>
      </c>
      <c r="F381" s="211" t="s">
        <v>610</v>
      </c>
      <c r="G381" s="209"/>
      <c r="H381" s="212">
        <v>47.04</v>
      </c>
      <c r="I381" s="213"/>
      <c r="J381" s="209"/>
      <c r="K381" s="209"/>
      <c r="L381" s="214"/>
      <c r="M381" s="215"/>
      <c r="N381" s="216"/>
      <c r="O381" s="216"/>
      <c r="P381" s="216"/>
      <c r="Q381" s="216"/>
      <c r="R381" s="216"/>
      <c r="S381" s="216"/>
      <c r="T381" s="217"/>
      <c r="AT381" s="218" t="s">
        <v>189</v>
      </c>
      <c r="AU381" s="218" t="s">
        <v>84</v>
      </c>
      <c r="AV381" s="13" t="s">
        <v>84</v>
      </c>
      <c r="AW381" s="13" t="s">
        <v>30</v>
      </c>
      <c r="AX381" s="13" t="s">
        <v>82</v>
      </c>
      <c r="AY381" s="218" t="s">
        <v>175</v>
      </c>
    </row>
    <row r="382" spans="1:65" s="2" customFormat="1" ht="22.15" customHeight="1">
      <c r="A382" s="35"/>
      <c r="B382" s="36"/>
      <c r="C382" s="219" t="s">
        <v>611</v>
      </c>
      <c r="D382" s="219" t="s">
        <v>287</v>
      </c>
      <c r="E382" s="220" t="s">
        <v>612</v>
      </c>
      <c r="F382" s="221" t="s">
        <v>613</v>
      </c>
      <c r="G382" s="222" t="s">
        <v>181</v>
      </c>
      <c r="H382" s="223">
        <v>10.282</v>
      </c>
      <c r="I382" s="224"/>
      <c r="J382" s="225">
        <f>ROUND(I382*H382,2)</f>
        <v>0</v>
      </c>
      <c r="K382" s="221" t="s">
        <v>182</v>
      </c>
      <c r="L382" s="226"/>
      <c r="M382" s="227" t="s">
        <v>1</v>
      </c>
      <c r="N382" s="228" t="s">
        <v>39</v>
      </c>
      <c r="O382" s="72"/>
      <c r="P382" s="197">
        <f>O382*H382</f>
        <v>0</v>
      </c>
      <c r="Q382" s="197">
        <v>0.0009</v>
      </c>
      <c r="R382" s="197">
        <f>Q382*H382</f>
        <v>0.0092538</v>
      </c>
      <c r="S382" s="197">
        <v>0</v>
      </c>
      <c r="T382" s="198">
        <f>S382*H382</f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199" t="s">
        <v>381</v>
      </c>
      <c r="AT382" s="199" t="s">
        <v>287</v>
      </c>
      <c r="AU382" s="199" t="s">
        <v>84</v>
      </c>
      <c r="AY382" s="18" t="s">
        <v>175</v>
      </c>
      <c r="BE382" s="200">
        <f>IF(N382="základní",J382,0)</f>
        <v>0</v>
      </c>
      <c r="BF382" s="200">
        <f>IF(N382="snížená",J382,0)</f>
        <v>0</v>
      </c>
      <c r="BG382" s="200">
        <f>IF(N382="zákl. přenesená",J382,0)</f>
        <v>0</v>
      </c>
      <c r="BH382" s="200">
        <f>IF(N382="sníž. přenesená",J382,0)</f>
        <v>0</v>
      </c>
      <c r="BI382" s="200">
        <f>IF(N382="nulová",J382,0)</f>
        <v>0</v>
      </c>
      <c r="BJ382" s="18" t="s">
        <v>82</v>
      </c>
      <c r="BK382" s="200">
        <f>ROUND(I382*H382,2)</f>
        <v>0</v>
      </c>
      <c r="BL382" s="18" t="s">
        <v>279</v>
      </c>
      <c r="BM382" s="199" t="s">
        <v>614</v>
      </c>
    </row>
    <row r="383" spans="1:47" s="2" customFormat="1" ht="12">
      <c r="A383" s="35"/>
      <c r="B383" s="36"/>
      <c r="C383" s="37"/>
      <c r="D383" s="201" t="s">
        <v>185</v>
      </c>
      <c r="E383" s="37"/>
      <c r="F383" s="202" t="s">
        <v>613</v>
      </c>
      <c r="G383" s="37"/>
      <c r="H383" s="37"/>
      <c r="I383" s="203"/>
      <c r="J383" s="37"/>
      <c r="K383" s="37"/>
      <c r="L383" s="40"/>
      <c r="M383" s="204"/>
      <c r="N383" s="205"/>
      <c r="O383" s="72"/>
      <c r="P383" s="72"/>
      <c r="Q383" s="72"/>
      <c r="R383" s="72"/>
      <c r="S383" s="72"/>
      <c r="T383" s="73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T383" s="18" t="s">
        <v>185</v>
      </c>
      <c r="AU383" s="18" t="s">
        <v>84</v>
      </c>
    </row>
    <row r="384" spans="2:51" s="13" customFormat="1" ht="12">
      <c r="B384" s="208"/>
      <c r="C384" s="209"/>
      <c r="D384" s="201" t="s">
        <v>189</v>
      </c>
      <c r="E384" s="210" t="s">
        <v>1</v>
      </c>
      <c r="F384" s="211" t="s">
        <v>615</v>
      </c>
      <c r="G384" s="209"/>
      <c r="H384" s="212">
        <v>10.282</v>
      </c>
      <c r="I384" s="213"/>
      <c r="J384" s="209"/>
      <c r="K384" s="209"/>
      <c r="L384" s="214"/>
      <c r="M384" s="215"/>
      <c r="N384" s="216"/>
      <c r="O384" s="216"/>
      <c r="P384" s="216"/>
      <c r="Q384" s="216"/>
      <c r="R384" s="216"/>
      <c r="S384" s="216"/>
      <c r="T384" s="217"/>
      <c r="AT384" s="218" t="s">
        <v>189</v>
      </c>
      <c r="AU384" s="218" t="s">
        <v>84</v>
      </c>
      <c r="AV384" s="13" t="s">
        <v>84</v>
      </c>
      <c r="AW384" s="13" t="s">
        <v>30</v>
      </c>
      <c r="AX384" s="13" t="s">
        <v>82</v>
      </c>
      <c r="AY384" s="218" t="s">
        <v>175</v>
      </c>
    </row>
    <row r="385" spans="1:65" s="2" customFormat="1" ht="22.15" customHeight="1">
      <c r="A385" s="35"/>
      <c r="B385" s="36"/>
      <c r="C385" s="219" t="s">
        <v>616</v>
      </c>
      <c r="D385" s="219" t="s">
        <v>287</v>
      </c>
      <c r="E385" s="220" t="s">
        <v>617</v>
      </c>
      <c r="F385" s="221" t="s">
        <v>618</v>
      </c>
      <c r="G385" s="222" t="s">
        <v>181</v>
      </c>
      <c r="H385" s="223">
        <v>47.04</v>
      </c>
      <c r="I385" s="224"/>
      <c r="J385" s="225">
        <f>ROUND(I385*H385,2)</f>
        <v>0</v>
      </c>
      <c r="K385" s="221" t="s">
        <v>1</v>
      </c>
      <c r="L385" s="226"/>
      <c r="M385" s="227" t="s">
        <v>1</v>
      </c>
      <c r="N385" s="228" t="s">
        <v>39</v>
      </c>
      <c r="O385" s="72"/>
      <c r="P385" s="197">
        <f>O385*H385</f>
        <v>0</v>
      </c>
      <c r="Q385" s="197">
        <v>0.0054</v>
      </c>
      <c r="R385" s="197">
        <f>Q385*H385</f>
        <v>0.254016</v>
      </c>
      <c r="S385" s="197">
        <v>0</v>
      </c>
      <c r="T385" s="198">
        <f>S385*H385</f>
        <v>0</v>
      </c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R385" s="199" t="s">
        <v>381</v>
      </c>
      <c r="AT385" s="199" t="s">
        <v>287</v>
      </c>
      <c r="AU385" s="199" t="s">
        <v>84</v>
      </c>
      <c r="AY385" s="18" t="s">
        <v>175</v>
      </c>
      <c r="BE385" s="200">
        <f>IF(N385="základní",J385,0)</f>
        <v>0</v>
      </c>
      <c r="BF385" s="200">
        <f>IF(N385="snížená",J385,0)</f>
        <v>0</v>
      </c>
      <c r="BG385" s="200">
        <f>IF(N385="zákl. přenesená",J385,0)</f>
        <v>0</v>
      </c>
      <c r="BH385" s="200">
        <f>IF(N385="sníž. přenesená",J385,0)</f>
        <v>0</v>
      </c>
      <c r="BI385" s="200">
        <f>IF(N385="nulová",J385,0)</f>
        <v>0</v>
      </c>
      <c r="BJ385" s="18" t="s">
        <v>82</v>
      </c>
      <c r="BK385" s="200">
        <f>ROUND(I385*H385,2)</f>
        <v>0</v>
      </c>
      <c r="BL385" s="18" t="s">
        <v>279</v>
      </c>
      <c r="BM385" s="199" t="s">
        <v>619</v>
      </c>
    </row>
    <row r="386" spans="1:47" s="2" customFormat="1" ht="12">
      <c r="A386" s="35"/>
      <c r="B386" s="36"/>
      <c r="C386" s="37"/>
      <c r="D386" s="201" t="s">
        <v>185</v>
      </c>
      <c r="E386" s="37"/>
      <c r="F386" s="202" t="s">
        <v>618</v>
      </c>
      <c r="G386" s="37"/>
      <c r="H386" s="37"/>
      <c r="I386" s="203"/>
      <c r="J386" s="37"/>
      <c r="K386" s="37"/>
      <c r="L386" s="40"/>
      <c r="M386" s="204"/>
      <c r="N386" s="205"/>
      <c r="O386" s="72"/>
      <c r="P386" s="72"/>
      <c r="Q386" s="72"/>
      <c r="R386" s="72"/>
      <c r="S386" s="72"/>
      <c r="T386" s="73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T386" s="18" t="s">
        <v>185</v>
      </c>
      <c r="AU386" s="18" t="s">
        <v>84</v>
      </c>
    </row>
    <row r="387" spans="2:51" s="13" customFormat="1" ht="12">
      <c r="B387" s="208"/>
      <c r="C387" s="209"/>
      <c r="D387" s="201" t="s">
        <v>189</v>
      </c>
      <c r="E387" s="210" t="s">
        <v>1</v>
      </c>
      <c r="F387" s="211" t="s">
        <v>610</v>
      </c>
      <c r="G387" s="209"/>
      <c r="H387" s="212">
        <v>47.04</v>
      </c>
      <c r="I387" s="213"/>
      <c r="J387" s="209"/>
      <c r="K387" s="209"/>
      <c r="L387" s="214"/>
      <c r="M387" s="215"/>
      <c r="N387" s="216"/>
      <c r="O387" s="216"/>
      <c r="P387" s="216"/>
      <c r="Q387" s="216"/>
      <c r="R387" s="216"/>
      <c r="S387" s="216"/>
      <c r="T387" s="217"/>
      <c r="AT387" s="218" t="s">
        <v>189</v>
      </c>
      <c r="AU387" s="218" t="s">
        <v>84</v>
      </c>
      <c r="AV387" s="13" t="s">
        <v>84</v>
      </c>
      <c r="AW387" s="13" t="s">
        <v>30</v>
      </c>
      <c r="AX387" s="13" t="s">
        <v>82</v>
      </c>
      <c r="AY387" s="218" t="s">
        <v>175</v>
      </c>
    </row>
    <row r="388" spans="1:65" s="2" customFormat="1" ht="22.15" customHeight="1">
      <c r="A388" s="35"/>
      <c r="B388" s="36"/>
      <c r="C388" s="188" t="s">
        <v>620</v>
      </c>
      <c r="D388" s="188" t="s">
        <v>178</v>
      </c>
      <c r="E388" s="189" t="s">
        <v>621</v>
      </c>
      <c r="F388" s="190" t="s">
        <v>622</v>
      </c>
      <c r="G388" s="191" t="s">
        <v>363</v>
      </c>
      <c r="H388" s="192">
        <v>0.296</v>
      </c>
      <c r="I388" s="193"/>
      <c r="J388" s="194">
        <f>ROUND(I388*H388,2)</f>
        <v>0</v>
      </c>
      <c r="K388" s="190" t="s">
        <v>182</v>
      </c>
      <c r="L388" s="40"/>
      <c r="M388" s="195" t="s">
        <v>1</v>
      </c>
      <c r="N388" s="196" t="s">
        <v>39</v>
      </c>
      <c r="O388" s="72"/>
      <c r="P388" s="197">
        <f>O388*H388</f>
        <v>0</v>
      </c>
      <c r="Q388" s="197">
        <v>0</v>
      </c>
      <c r="R388" s="197">
        <f>Q388*H388</f>
        <v>0</v>
      </c>
      <c r="S388" s="197">
        <v>0</v>
      </c>
      <c r="T388" s="198">
        <f>S388*H388</f>
        <v>0</v>
      </c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R388" s="199" t="s">
        <v>279</v>
      </c>
      <c r="AT388" s="199" t="s">
        <v>178</v>
      </c>
      <c r="AU388" s="199" t="s">
        <v>84</v>
      </c>
      <c r="AY388" s="18" t="s">
        <v>175</v>
      </c>
      <c r="BE388" s="200">
        <f>IF(N388="základní",J388,0)</f>
        <v>0</v>
      </c>
      <c r="BF388" s="200">
        <f>IF(N388="snížená",J388,0)</f>
        <v>0</v>
      </c>
      <c r="BG388" s="200">
        <f>IF(N388="zákl. přenesená",J388,0)</f>
        <v>0</v>
      </c>
      <c r="BH388" s="200">
        <f>IF(N388="sníž. přenesená",J388,0)</f>
        <v>0</v>
      </c>
      <c r="BI388" s="200">
        <f>IF(N388="nulová",J388,0)</f>
        <v>0</v>
      </c>
      <c r="BJ388" s="18" t="s">
        <v>82</v>
      </c>
      <c r="BK388" s="200">
        <f>ROUND(I388*H388,2)</f>
        <v>0</v>
      </c>
      <c r="BL388" s="18" t="s">
        <v>279</v>
      </c>
      <c r="BM388" s="199" t="s">
        <v>623</v>
      </c>
    </row>
    <row r="389" spans="1:47" s="2" customFormat="1" ht="29.25">
      <c r="A389" s="35"/>
      <c r="B389" s="36"/>
      <c r="C389" s="37"/>
      <c r="D389" s="201" t="s">
        <v>185</v>
      </c>
      <c r="E389" s="37"/>
      <c r="F389" s="202" t="s">
        <v>624</v>
      </c>
      <c r="G389" s="37"/>
      <c r="H389" s="37"/>
      <c r="I389" s="203"/>
      <c r="J389" s="37"/>
      <c r="K389" s="37"/>
      <c r="L389" s="40"/>
      <c r="M389" s="204"/>
      <c r="N389" s="205"/>
      <c r="O389" s="72"/>
      <c r="P389" s="72"/>
      <c r="Q389" s="72"/>
      <c r="R389" s="72"/>
      <c r="S389" s="72"/>
      <c r="T389" s="73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T389" s="18" t="s">
        <v>185</v>
      </c>
      <c r="AU389" s="18" t="s">
        <v>84</v>
      </c>
    </row>
    <row r="390" spans="1:47" s="2" customFormat="1" ht="12">
      <c r="A390" s="35"/>
      <c r="B390" s="36"/>
      <c r="C390" s="37"/>
      <c r="D390" s="206" t="s">
        <v>187</v>
      </c>
      <c r="E390" s="37"/>
      <c r="F390" s="207" t="s">
        <v>625</v>
      </c>
      <c r="G390" s="37"/>
      <c r="H390" s="37"/>
      <c r="I390" s="203"/>
      <c r="J390" s="37"/>
      <c r="K390" s="37"/>
      <c r="L390" s="40"/>
      <c r="M390" s="204"/>
      <c r="N390" s="205"/>
      <c r="O390" s="72"/>
      <c r="P390" s="72"/>
      <c r="Q390" s="72"/>
      <c r="R390" s="72"/>
      <c r="S390" s="72"/>
      <c r="T390" s="73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T390" s="18" t="s">
        <v>187</v>
      </c>
      <c r="AU390" s="18" t="s">
        <v>84</v>
      </c>
    </row>
    <row r="391" spans="2:63" s="12" customFormat="1" ht="22.9" customHeight="1">
      <c r="B391" s="172"/>
      <c r="C391" s="173"/>
      <c r="D391" s="174" t="s">
        <v>73</v>
      </c>
      <c r="E391" s="186" t="s">
        <v>626</v>
      </c>
      <c r="F391" s="186" t="s">
        <v>627</v>
      </c>
      <c r="G391" s="173"/>
      <c r="H391" s="173"/>
      <c r="I391" s="176"/>
      <c r="J391" s="187">
        <f>BK391</f>
        <v>0</v>
      </c>
      <c r="K391" s="173"/>
      <c r="L391" s="178"/>
      <c r="M391" s="179"/>
      <c r="N391" s="180"/>
      <c r="O391" s="180"/>
      <c r="P391" s="181">
        <f>SUM(P392:P407)</f>
        <v>0</v>
      </c>
      <c r="Q391" s="180"/>
      <c r="R391" s="181">
        <f>SUM(R392:R407)</f>
        <v>0.0026</v>
      </c>
      <c r="S391" s="180"/>
      <c r="T391" s="182">
        <f>SUM(T392:T407)</f>
        <v>0</v>
      </c>
      <c r="AR391" s="183" t="s">
        <v>84</v>
      </c>
      <c r="AT391" s="184" t="s">
        <v>73</v>
      </c>
      <c r="AU391" s="184" t="s">
        <v>82</v>
      </c>
      <c r="AY391" s="183" t="s">
        <v>175</v>
      </c>
      <c r="BK391" s="185">
        <f>SUM(BK392:BK407)</f>
        <v>0</v>
      </c>
    </row>
    <row r="392" spans="1:65" s="2" customFormat="1" ht="22.15" customHeight="1">
      <c r="A392" s="35"/>
      <c r="B392" s="36"/>
      <c r="C392" s="188" t="s">
        <v>628</v>
      </c>
      <c r="D392" s="188" t="s">
        <v>178</v>
      </c>
      <c r="E392" s="189" t="s">
        <v>629</v>
      </c>
      <c r="F392" s="190" t="s">
        <v>630</v>
      </c>
      <c r="G392" s="191" t="s">
        <v>631</v>
      </c>
      <c r="H392" s="192">
        <v>2</v>
      </c>
      <c r="I392" s="193"/>
      <c r="J392" s="194">
        <f>ROUND(I392*H392,2)</f>
        <v>0</v>
      </c>
      <c r="K392" s="190" t="s">
        <v>182</v>
      </c>
      <c r="L392" s="40"/>
      <c r="M392" s="195" t="s">
        <v>1</v>
      </c>
      <c r="N392" s="196" t="s">
        <v>39</v>
      </c>
      <c r="O392" s="72"/>
      <c r="P392" s="197">
        <f>O392*H392</f>
        <v>0</v>
      </c>
      <c r="Q392" s="197">
        <v>0.00052</v>
      </c>
      <c r="R392" s="197">
        <f>Q392*H392</f>
        <v>0.00104</v>
      </c>
      <c r="S392" s="197">
        <v>0</v>
      </c>
      <c r="T392" s="198">
        <f>S392*H392</f>
        <v>0</v>
      </c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R392" s="199" t="s">
        <v>279</v>
      </c>
      <c r="AT392" s="199" t="s">
        <v>178</v>
      </c>
      <c r="AU392" s="199" t="s">
        <v>84</v>
      </c>
      <c r="AY392" s="18" t="s">
        <v>175</v>
      </c>
      <c r="BE392" s="200">
        <f>IF(N392="základní",J392,0)</f>
        <v>0</v>
      </c>
      <c r="BF392" s="200">
        <f>IF(N392="snížená",J392,0)</f>
        <v>0</v>
      </c>
      <c r="BG392" s="200">
        <f>IF(N392="zákl. přenesená",J392,0)</f>
        <v>0</v>
      </c>
      <c r="BH392" s="200">
        <f>IF(N392="sníž. přenesená",J392,0)</f>
        <v>0</v>
      </c>
      <c r="BI392" s="200">
        <f>IF(N392="nulová",J392,0)</f>
        <v>0</v>
      </c>
      <c r="BJ392" s="18" t="s">
        <v>82</v>
      </c>
      <c r="BK392" s="200">
        <f>ROUND(I392*H392,2)</f>
        <v>0</v>
      </c>
      <c r="BL392" s="18" t="s">
        <v>279</v>
      </c>
      <c r="BM392" s="199" t="s">
        <v>632</v>
      </c>
    </row>
    <row r="393" spans="1:47" s="2" customFormat="1" ht="19.5">
      <c r="A393" s="35"/>
      <c r="B393" s="36"/>
      <c r="C393" s="37"/>
      <c r="D393" s="201" t="s">
        <v>185</v>
      </c>
      <c r="E393" s="37"/>
      <c r="F393" s="202" t="s">
        <v>630</v>
      </c>
      <c r="G393" s="37"/>
      <c r="H393" s="37"/>
      <c r="I393" s="203"/>
      <c r="J393" s="37"/>
      <c r="K393" s="37"/>
      <c r="L393" s="40"/>
      <c r="M393" s="204"/>
      <c r="N393" s="205"/>
      <c r="O393" s="72"/>
      <c r="P393" s="72"/>
      <c r="Q393" s="72"/>
      <c r="R393" s="72"/>
      <c r="S393" s="72"/>
      <c r="T393" s="73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T393" s="18" t="s">
        <v>185</v>
      </c>
      <c r="AU393" s="18" t="s">
        <v>84</v>
      </c>
    </row>
    <row r="394" spans="1:47" s="2" customFormat="1" ht="12">
      <c r="A394" s="35"/>
      <c r="B394" s="36"/>
      <c r="C394" s="37"/>
      <c r="D394" s="206" t="s">
        <v>187</v>
      </c>
      <c r="E394" s="37"/>
      <c r="F394" s="207" t="s">
        <v>633</v>
      </c>
      <c r="G394" s="37"/>
      <c r="H394" s="37"/>
      <c r="I394" s="203"/>
      <c r="J394" s="37"/>
      <c r="K394" s="37"/>
      <c r="L394" s="40"/>
      <c r="M394" s="204"/>
      <c r="N394" s="205"/>
      <c r="O394" s="72"/>
      <c r="P394" s="72"/>
      <c r="Q394" s="72"/>
      <c r="R394" s="72"/>
      <c r="S394" s="72"/>
      <c r="T394" s="73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T394" s="18" t="s">
        <v>187</v>
      </c>
      <c r="AU394" s="18" t="s">
        <v>84</v>
      </c>
    </row>
    <row r="395" spans="1:65" s="2" customFormat="1" ht="22.15" customHeight="1">
      <c r="A395" s="35"/>
      <c r="B395" s="36"/>
      <c r="C395" s="188" t="s">
        <v>634</v>
      </c>
      <c r="D395" s="188" t="s">
        <v>178</v>
      </c>
      <c r="E395" s="189" t="s">
        <v>635</v>
      </c>
      <c r="F395" s="190" t="s">
        <v>636</v>
      </c>
      <c r="G395" s="191" t="s">
        <v>631</v>
      </c>
      <c r="H395" s="192">
        <v>1</v>
      </c>
      <c r="I395" s="193"/>
      <c r="J395" s="194">
        <f>ROUND(I395*H395,2)</f>
        <v>0</v>
      </c>
      <c r="K395" s="190" t="s">
        <v>182</v>
      </c>
      <c r="L395" s="40"/>
      <c r="M395" s="195" t="s">
        <v>1</v>
      </c>
      <c r="N395" s="196" t="s">
        <v>39</v>
      </c>
      <c r="O395" s="72"/>
      <c r="P395" s="197">
        <f>O395*H395</f>
        <v>0</v>
      </c>
      <c r="Q395" s="197">
        <v>0.00052</v>
      </c>
      <c r="R395" s="197">
        <f>Q395*H395</f>
        <v>0.00052</v>
      </c>
      <c r="S395" s="197">
        <v>0</v>
      </c>
      <c r="T395" s="198">
        <f>S395*H395</f>
        <v>0</v>
      </c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R395" s="199" t="s">
        <v>279</v>
      </c>
      <c r="AT395" s="199" t="s">
        <v>178</v>
      </c>
      <c r="AU395" s="199" t="s">
        <v>84</v>
      </c>
      <c r="AY395" s="18" t="s">
        <v>175</v>
      </c>
      <c r="BE395" s="200">
        <f>IF(N395="základní",J395,0)</f>
        <v>0</v>
      </c>
      <c r="BF395" s="200">
        <f>IF(N395="snížená",J395,0)</f>
        <v>0</v>
      </c>
      <c r="BG395" s="200">
        <f>IF(N395="zákl. přenesená",J395,0)</f>
        <v>0</v>
      </c>
      <c r="BH395" s="200">
        <f>IF(N395="sníž. přenesená",J395,0)</f>
        <v>0</v>
      </c>
      <c r="BI395" s="200">
        <f>IF(N395="nulová",J395,0)</f>
        <v>0</v>
      </c>
      <c r="BJ395" s="18" t="s">
        <v>82</v>
      </c>
      <c r="BK395" s="200">
        <f>ROUND(I395*H395,2)</f>
        <v>0</v>
      </c>
      <c r="BL395" s="18" t="s">
        <v>279</v>
      </c>
      <c r="BM395" s="199" t="s">
        <v>637</v>
      </c>
    </row>
    <row r="396" spans="1:47" s="2" customFormat="1" ht="12">
      <c r="A396" s="35"/>
      <c r="B396" s="36"/>
      <c r="C396" s="37"/>
      <c r="D396" s="201" t="s">
        <v>185</v>
      </c>
      <c r="E396" s="37"/>
      <c r="F396" s="202" t="s">
        <v>636</v>
      </c>
      <c r="G396" s="37"/>
      <c r="H396" s="37"/>
      <c r="I396" s="203"/>
      <c r="J396" s="37"/>
      <c r="K396" s="37"/>
      <c r="L396" s="40"/>
      <c r="M396" s="204"/>
      <c r="N396" s="205"/>
      <c r="O396" s="72"/>
      <c r="P396" s="72"/>
      <c r="Q396" s="72"/>
      <c r="R396" s="72"/>
      <c r="S396" s="72"/>
      <c r="T396" s="73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T396" s="18" t="s">
        <v>185</v>
      </c>
      <c r="AU396" s="18" t="s">
        <v>84</v>
      </c>
    </row>
    <row r="397" spans="1:47" s="2" customFormat="1" ht="12">
      <c r="A397" s="35"/>
      <c r="B397" s="36"/>
      <c r="C397" s="37"/>
      <c r="D397" s="206" t="s">
        <v>187</v>
      </c>
      <c r="E397" s="37"/>
      <c r="F397" s="207" t="s">
        <v>638</v>
      </c>
      <c r="G397" s="37"/>
      <c r="H397" s="37"/>
      <c r="I397" s="203"/>
      <c r="J397" s="37"/>
      <c r="K397" s="37"/>
      <c r="L397" s="40"/>
      <c r="M397" s="204"/>
      <c r="N397" s="205"/>
      <c r="O397" s="72"/>
      <c r="P397" s="72"/>
      <c r="Q397" s="72"/>
      <c r="R397" s="72"/>
      <c r="S397" s="72"/>
      <c r="T397" s="73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T397" s="18" t="s">
        <v>187</v>
      </c>
      <c r="AU397" s="18" t="s">
        <v>84</v>
      </c>
    </row>
    <row r="398" spans="1:65" s="2" customFormat="1" ht="22.15" customHeight="1">
      <c r="A398" s="35"/>
      <c r="B398" s="36"/>
      <c r="C398" s="188" t="s">
        <v>639</v>
      </c>
      <c r="D398" s="188" t="s">
        <v>178</v>
      </c>
      <c r="E398" s="189" t="s">
        <v>640</v>
      </c>
      <c r="F398" s="190" t="s">
        <v>641</v>
      </c>
      <c r="G398" s="191" t="s">
        <v>631</v>
      </c>
      <c r="H398" s="192">
        <v>2</v>
      </c>
      <c r="I398" s="193"/>
      <c r="J398" s="194">
        <f>ROUND(I398*H398,2)</f>
        <v>0</v>
      </c>
      <c r="K398" s="190" t="s">
        <v>182</v>
      </c>
      <c r="L398" s="40"/>
      <c r="M398" s="195" t="s">
        <v>1</v>
      </c>
      <c r="N398" s="196" t="s">
        <v>39</v>
      </c>
      <c r="O398" s="72"/>
      <c r="P398" s="197">
        <f>O398*H398</f>
        <v>0</v>
      </c>
      <c r="Q398" s="197">
        <v>0.00052</v>
      </c>
      <c r="R398" s="197">
        <f>Q398*H398</f>
        <v>0.00104</v>
      </c>
      <c r="S398" s="197">
        <v>0</v>
      </c>
      <c r="T398" s="198">
        <f>S398*H398</f>
        <v>0</v>
      </c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R398" s="199" t="s">
        <v>279</v>
      </c>
      <c r="AT398" s="199" t="s">
        <v>178</v>
      </c>
      <c r="AU398" s="199" t="s">
        <v>84</v>
      </c>
      <c r="AY398" s="18" t="s">
        <v>175</v>
      </c>
      <c r="BE398" s="200">
        <f>IF(N398="základní",J398,0)</f>
        <v>0</v>
      </c>
      <c r="BF398" s="200">
        <f>IF(N398="snížená",J398,0)</f>
        <v>0</v>
      </c>
      <c r="BG398" s="200">
        <f>IF(N398="zákl. přenesená",J398,0)</f>
        <v>0</v>
      </c>
      <c r="BH398" s="200">
        <f>IF(N398="sníž. přenesená",J398,0)</f>
        <v>0</v>
      </c>
      <c r="BI398" s="200">
        <f>IF(N398="nulová",J398,0)</f>
        <v>0</v>
      </c>
      <c r="BJ398" s="18" t="s">
        <v>82</v>
      </c>
      <c r="BK398" s="200">
        <f>ROUND(I398*H398,2)</f>
        <v>0</v>
      </c>
      <c r="BL398" s="18" t="s">
        <v>279</v>
      </c>
      <c r="BM398" s="199" t="s">
        <v>642</v>
      </c>
    </row>
    <row r="399" spans="1:47" s="2" customFormat="1" ht="19.5">
      <c r="A399" s="35"/>
      <c r="B399" s="36"/>
      <c r="C399" s="37"/>
      <c r="D399" s="201" t="s">
        <v>185</v>
      </c>
      <c r="E399" s="37"/>
      <c r="F399" s="202" t="s">
        <v>641</v>
      </c>
      <c r="G399" s="37"/>
      <c r="H399" s="37"/>
      <c r="I399" s="203"/>
      <c r="J399" s="37"/>
      <c r="K399" s="37"/>
      <c r="L399" s="40"/>
      <c r="M399" s="204"/>
      <c r="N399" s="205"/>
      <c r="O399" s="72"/>
      <c r="P399" s="72"/>
      <c r="Q399" s="72"/>
      <c r="R399" s="72"/>
      <c r="S399" s="72"/>
      <c r="T399" s="73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T399" s="18" t="s">
        <v>185</v>
      </c>
      <c r="AU399" s="18" t="s">
        <v>84</v>
      </c>
    </row>
    <row r="400" spans="1:47" s="2" customFormat="1" ht="12">
      <c r="A400" s="35"/>
      <c r="B400" s="36"/>
      <c r="C400" s="37"/>
      <c r="D400" s="206" t="s">
        <v>187</v>
      </c>
      <c r="E400" s="37"/>
      <c r="F400" s="207" t="s">
        <v>643</v>
      </c>
      <c r="G400" s="37"/>
      <c r="H400" s="37"/>
      <c r="I400" s="203"/>
      <c r="J400" s="37"/>
      <c r="K400" s="37"/>
      <c r="L400" s="40"/>
      <c r="M400" s="204"/>
      <c r="N400" s="205"/>
      <c r="O400" s="72"/>
      <c r="P400" s="72"/>
      <c r="Q400" s="72"/>
      <c r="R400" s="72"/>
      <c r="S400" s="72"/>
      <c r="T400" s="73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T400" s="18" t="s">
        <v>187</v>
      </c>
      <c r="AU400" s="18" t="s">
        <v>84</v>
      </c>
    </row>
    <row r="401" spans="1:65" s="2" customFormat="1" ht="14.45" customHeight="1">
      <c r="A401" s="35"/>
      <c r="B401" s="36"/>
      <c r="C401" s="188" t="s">
        <v>644</v>
      </c>
      <c r="D401" s="188" t="s">
        <v>178</v>
      </c>
      <c r="E401" s="189" t="s">
        <v>645</v>
      </c>
      <c r="F401" s="190" t="s">
        <v>646</v>
      </c>
      <c r="G401" s="191" t="s">
        <v>198</v>
      </c>
      <c r="H401" s="192">
        <v>3</v>
      </c>
      <c r="I401" s="193"/>
      <c r="J401" s="194">
        <f>ROUND(I401*H401,2)</f>
        <v>0</v>
      </c>
      <c r="K401" s="190" t="s">
        <v>1</v>
      </c>
      <c r="L401" s="40"/>
      <c r="M401" s="195" t="s">
        <v>1</v>
      </c>
      <c r="N401" s="196" t="s">
        <v>39</v>
      </c>
      <c r="O401" s="72"/>
      <c r="P401" s="197">
        <f>O401*H401</f>
        <v>0</v>
      </c>
      <c r="Q401" s="197">
        <v>0</v>
      </c>
      <c r="R401" s="197">
        <f>Q401*H401</f>
        <v>0</v>
      </c>
      <c r="S401" s="197">
        <v>0</v>
      </c>
      <c r="T401" s="198">
        <f>S401*H401</f>
        <v>0</v>
      </c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R401" s="199" t="s">
        <v>279</v>
      </c>
      <c r="AT401" s="199" t="s">
        <v>178</v>
      </c>
      <c r="AU401" s="199" t="s">
        <v>84</v>
      </c>
      <c r="AY401" s="18" t="s">
        <v>175</v>
      </c>
      <c r="BE401" s="200">
        <f>IF(N401="základní",J401,0)</f>
        <v>0</v>
      </c>
      <c r="BF401" s="200">
        <f>IF(N401="snížená",J401,0)</f>
        <v>0</v>
      </c>
      <c r="BG401" s="200">
        <f>IF(N401="zákl. přenesená",J401,0)</f>
        <v>0</v>
      </c>
      <c r="BH401" s="200">
        <f>IF(N401="sníž. přenesená",J401,0)</f>
        <v>0</v>
      </c>
      <c r="BI401" s="200">
        <f>IF(N401="nulová",J401,0)</f>
        <v>0</v>
      </c>
      <c r="BJ401" s="18" t="s">
        <v>82</v>
      </c>
      <c r="BK401" s="200">
        <f>ROUND(I401*H401,2)</f>
        <v>0</v>
      </c>
      <c r="BL401" s="18" t="s">
        <v>279</v>
      </c>
      <c r="BM401" s="199" t="s">
        <v>647</v>
      </c>
    </row>
    <row r="402" spans="1:47" s="2" customFormat="1" ht="12">
      <c r="A402" s="35"/>
      <c r="B402" s="36"/>
      <c r="C402" s="37"/>
      <c r="D402" s="201" t="s">
        <v>185</v>
      </c>
      <c r="E402" s="37"/>
      <c r="F402" s="202" t="s">
        <v>646</v>
      </c>
      <c r="G402" s="37"/>
      <c r="H402" s="37"/>
      <c r="I402" s="203"/>
      <c r="J402" s="37"/>
      <c r="K402" s="37"/>
      <c r="L402" s="40"/>
      <c r="M402" s="204"/>
      <c r="N402" s="205"/>
      <c r="O402" s="72"/>
      <c r="P402" s="72"/>
      <c r="Q402" s="72"/>
      <c r="R402" s="72"/>
      <c r="S402" s="72"/>
      <c r="T402" s="73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T402" s="18" t="s">
        <v>185</v>
      </c>
      <c r="AU402" s="18" t="s">
        <v>84</v>
      </c>
    </row>
    <row r="403" spans="1:65" s="2" customFormat="1" ht="14.45" customHeight="1">
      <c r="A403" s="35"/>
      <c r="B403" s="36"/>
      <c r="C403" s="188" t="s">
        <v>648</v>
      </c>
      <c r="D403" s="188" t="s">
        <v>178</v>
      </c>
      <c r="E403" s="189" t="s">
        <v>649</v>
      </c>
      <c r="F403" s="190" t="s">
        <v>650</v>
      </c>
      <c r="G403" s="191" t="s">
        <v>198</v>
      </c>
      <c r="H403" s="192">
        <v>1</v>
      </c>
      <c r="I403" s="193"/>
      <c r="J403" s="194">
        <f>ROUND(I403*H403,2)</f>
        <v>0</v>
      </c>
      <c r="K403" s="190" t="s">
        <v>1</v>
      </c>
      <c r="L403" s="40"/>
      <c r="M403" s="195" t="s">
        <v>1</v>
      </c>
      <c r="N403" s="196" t="s">
        <v>39</v>
      </c>
      <c r="O403" s="72"/>
      <c r="P403" s="197">
        <f>O403*H403</f>
        <v>0</v>
      </c>
      <c r="Q403" s="197">
        <v>0</v>
      </c>
      <c r="R403" s="197">
        <f>Q403*H403</f>
        <v>0</v>
      </c>
      <c r="S403" s="197">
        <v>0</v>
      </c>
      <c r="T403" s="198">
        <f>S403*H403</f>
        <v>0</v>
      </c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R403" s="199" t="s">
        <v>279</v>
      </c>
      <c r="AT403" s="199" t="s">
        <v>178</v>
      </c>
      <c r="AU403" s="199" t="s">
        <v>84</v>
      </c>
      <c r="AY403" s="18" t="s">
        <v>175</v>
      </c>
      <c r="BE403" s="200">
        <f>IF(N403="základní",J403,0)</f>
        <v>0</v>
      </c>
      <c r="BF403" s="200">
        <f>IF(N403="snížená",J403,0)</f>
        <v>0</v>
      </c>
      <c r="BG403" s="200">
        <f>IF(N403="zákl. přenesená",J403,0)</f>
        <v>0</v>
      </c>
      <c r="BH403" s="200">
        <f>IF(N403="sníž. přenesená",J403,0)</f>
        <v>0</v>
      </c>
      <c r="BI403" s="200">
        <f>IF(N403="nulová",J403,0)</f>
        <v>0</v>
      </c>
      <c r="BJ403" s="18" t="s">
        <v>82</v>
      </c>
      <c r="BK403" s="200">
        <f>ROUND(I403*H403,2)</f>
        <v>0</v>
      </c>
      <c r="BL403" s="18" t="s">
        <v>279</v>
      </c>
      <c r="BM403" s="199" t="s">
        <v>651</v>
      </c>
    </row>
    <row r="404" spans="1:47" s="2" customFormat="1" ht="12">
      <c r="A404" s="35"/>
      <c r="B404" s="36"/>
      <c r="C404" s="37"/>
      <c r="D404" s="201" t="s">
        <v>185</v>
      </c>
      <c r="E404" s="37"/>
      <c r="F404" s="202" t="s">
        <v>650</v>
      </c>
      <c r="G404" s="37"/>
      <c r="H404" s="37"/>
      <c r="I404" s="203"/>
      <c r="J404" s="37"/>
      <c r="K404" s="37"/>
      <c r="L404" s="40"/>
      <c r="M404" s="204"/>
      <c r="N404" s="205"/>
      <c r="O404" s="72"/>
      <c r="P404" s="72"/>
      <c r="Q404" s="72"/>
      <c r="R404" s="72"/>
      <c r="S404" s="72"/>
      <c r="T404" s="73"/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T404" s="18" t="s">
        <v>185</v>
      </c>
      <c r="AU404" s="18" t="s">
        <v>84</v>
      </c>
    </row>
    <row r="405" spans="1:65" s="2" customFormat="1" ht="22.15" customHeight="1">
      <c r="A405" s="35"/>
      <c r="B405" s="36"/>
      <c r="C405" s="188" t="s">
        <v>127</v>
      </c>
      <c r="D405" s="188" t="s">
        <v>178</v>
      </c>
      <c r="E405" s="189" t="s">
        <v>652</v>
      </c>
      <c r="F405" s="190" t="s">
        <v>653</v>
      </c>
      <c r="G405" s="191" t="s">
        <v>363</v>
      </c>
      <c r="H405" s="192">
        <v>0.003</v>
      </c>
      <c r="I405" s="193"/>
      <c r="J405" s="194">
        <f>ROUND(I405*H405,2)</f>
        <v>0</v>
      </c>
      <c r="K405" s="190" t="s">
        <v>182</v>
      </c>
      <c r="L405" s="40"/>
      <c r="M405" s="195" t="s">
        <v>1</v>
      </c>
      <c r="N405" s="196" t="s">
        <v>39</v>
      </c>
      <c r="O405" s="72"/>
      <c r="P405" s="197">
        <f>O405*H405</f>
        <v>0</v>
      </c>
      <c r="Q405" s="197">
        <v>0</v>
      </c>
      <c r="R405" s="197">
        <f>Q405*H405</f>
        <v>0</v>
      </c>
      <c r="S405" s="197">
        <v>0</v>
      </c>
      <c r="T405" s="198">
        <f>S405*H405</f>
        <v>0</v>
      </c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R405" s="199" t="s">
        <v>279</v>
      </c>
      <c r="AT405" s="199" t="s">
        <v>178</v>
      </c>
      <c r="AU405" s="199" t="s">
        <v>84</v>
      </c>
      <c r="AY405" s="18" t="s">
        <v>175</v>
      </c>
      <c r="BE405" s="200">
        <f>IF(N405="základní",J405,0)</f>
        <v>0</v>
      </c>
      <c r="BF405" s="200">
        <f>IF(N405="snížená",J405,0)</f>
        <v>0</v>
      </c>
      <c r="BG405" s="200">
        <f>IF(N405="zákl. přenesená",J405,0)</f>
        <v>0</v>
      </c>
      <c r="BH405" s="200">
        <f>IF(N405="sníž. přenesená",J405,0)</f>
        <v>0</v>
      </c>
      <c r="BI405" s="200">
        <f>IF(N405="nulová",J405,0)</f>
        <v>0</v>
      </c>
      <c r="BJ405" s="18" t="s">
        <v>82</v>
      </c>
      <c r="BK405" s="200">
        <f>ROUND(I405*H405,2)</f>
        <v>0</v>
      </c>
      <c r="BL405" s="18" t="s">
        <v>279</v>
      </c>
      <c r="BM405" s="199" t="s">
        <v>654</v>
      </c>
    </row>
    <row r="406" spans="1:47" s="2" customFormat="1" ht="29.25">
      <c r="A406" s="35"/>
      <c r="B406" s="36"/>
      <c r="C406" s="37"/>
      <c r="D406" s="201" t="s">
        <v>185</v>
      </c>
      <c r="E406" s="37"/>
      <c r="F406" s="202" t="s">
        <v>655</v>
      </c>
      <c r="G406" s="37"/>
      <c r="H406" s="37"/>
      <c r="I406" s="203"/>
      <c r="J406" s="37"/>
      <c r="K406" s="37"/>
      <c r="L406" s="40"/>
      <c r="M406" s="204"/>
      <c r="N406" s="205"/>
      <c r="O406" s="72"/>
      <c r="P406" s="72"/>
      <c r="Q406" s="72"/>
      <c r="R406" s="72"/>
      <c r="S406" s="72"/>
      <c r="T406" s="73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T406" s="18" t="s">
        <v>185</v>
      </c>
      <c r="AU406" s="18" t="s">
        <v>84</v>
      </c>
    </row>
    <row r="407" spans="1:47" s="2" customFormat="1" ht="12">
      <c r="A407" s="35"/>
      <c r="B407" s="36"/>
      <c r="C407" s="37"/>
      <c r="D407" s="206" t="s">
        <v>187</v>
      </c>
      <c r="E407" s="37"/>
      <c r="F407" s="207" t="s">
        <v>656</v>
      </c>
      <c r="G407" s="37"/>
      <c r="H407" s="37"/>
      <c r="I407" s="203"/>
      <c r="J407" s="37"/>
      <c r="K407" s="37"/>
      <c r="L407" s="40"/>
      <c r="M407" s="204"/>
      <c r="N407" s="205"/>
      <c r="O407" s="72"/>
      <c r="P407" s="72"/>
      <c r="Q407" s="72"/>
      <c r="R407" s="72"/>
      <c r="S407" s="72"/>
      <c r="T407" s="73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T407" s="18" t="s">
        <v>187</v>
      </c>
      <c r="AU407" s="18" t="s">
        <v>84</v>
      </c>
    </row>
    <row r="408" spans="2:63" s="12" customFormat="1" ht="22.9" customHeight="1">
      <c r="B408" s="172"/>
      <c r="C408" s="173"/>
      <c r="D408" s="174" t="s">
        <v>73</v>
      </c>
      <c r="E408" s="186" t="s">
        <v>657</v>
      </c>
      <c r="F408" s="186" t="s">
        <v>658</v>
      </c>
      <c r="G408" s="173"/>
      <c r="H408" s="173"/>
      <c r="I408" s="176"/>
      <c r="J408" s="187">
        <f>BK408</f>
        <v>0</v>
      </c>
      <c r="K408" s="173"/>
      <c r="L408" s="178"/>
      <c r="M408" s="179"/>
      <c r="N408" s="180"/>
      <c r="O408" s="180"/>
      <c r="P408" s="181">
        <f>SUM(P409:P466)</f>
        <v>0</v>
      </c>
      <c r="Q408" s="180"/>
      <c r="R408" s="181">
        <f>SUM(R409:R466)</f>
        <v>1.7423712000000002</v>
      </c>
      <c r="S408" s="180"/>
      <c r="T408" s="182">
        <f>SUM(T409:T466)</f>
        <v>0.0505974</v>
      </c>
      <c r="AR408" s="183" t="s">
        <v>84</v>
      </c>
      <c r="AT408" s="184" t="s">
        <v>73</v>
      </c>
      <c r="AU408" s="184" t="s">
        <v>82</v>
      </c>
      <c r="AY408" s="183" t="s">
        <v>175</v>
      </c>
      <c r="BK408" s="185">
        <f>SUM(BK409:BK466)</f>
        <v>0</v>
      </c>
    </row>
    <row r="409" spans="1:65" s="2" customFormat="1" ht="30" customHeight="1">
      <c r="A409" s="35"/>
      <c r="B409" s="36"/>
      <c r="C409" s="188" t="s">
        <v>659</v>
      </c>
      <c r="D409" s="188" t="s">
        <v>178</v>
      </c>
      <c r="E409" s="189" t="s">
        <v>660</v>
      </c>
      <c r="F409" s="190" t="s">
        <v>661</v>
      </c>
      <c r="G409" s="191" t="s">
        <v>181</v>
      </c>
      <c r="H409" s="192">
        <v>3.162</v>
      </c>
      <c r="I409" s="193"/>
      <c r="J409" s="194">
        <f>ROUND(I409*H409,2)</f>
        <v>0</v>
      </c>
      <c r="K409" s="190" t="s">
        <v>182</v>
      </c>
      <c r="L409" s="40"/>
      <c r="M409" s="195" t="s">
        <v>1</v>
      </c>
      <c r="N409" s="196" t="s">
        <v>39</v>
      </c>
      <c r="O409" s="72"/>
      <c r="P409" s="197">
        <f>O409*H409</f>
        <v>0</v>
      </c>
      <c r="Q409" s="197">
        <v>0.01355</v>
      </c>
      <c r="R409" s="197">
        <f>Q409*H409</f>
        <v>0.0428451</v>
      </c>
      <c r="S409" s="197">
        <v>0</v>
      </c>
      <c r="T409" s="198">
        <f>S409*H409</f>
        <v>0</v>
      </c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R409" s="199" t="s">
        <v>279</v>
      </c>
      <c r="AT409" s="199" t="s">
        <v>178</v>
      </c>
      <c r="AU409" s="199" t="s">
        <v>84</v>
      </c>
      <c r="AY409" s="18" t="s">
        <v>175</v>
      </c>
      <c r="BE409" s="200">
        <f>IF(N409="základní",J409,0)</f>
        <v>0</v>
      </c>
      <c r="BF409" s="200">
        <f>IF(N409="snížená",J409,0)</f>
        <v>0</v>
      </c>
      <c r="BG409" s="200">
        <f>IF(N409="zákl. přenesená",J409,0)</f>
        <v>0</v>
      </c>
      <c r="BH409" s="200">
        <f>IF(N409="sníž. přenesená",J409,0)</f>
        <v>0</v>
      </c>
      <c r="BI409" s="200">
        <f>IF(N409="nulová",J409,0)</f>
        <v>0</v>
      </c>
      <c r="BJ409" s="18" t="s">
        <v>82</v>
      </c>
      <c r="BK409" s="200">
        <f>ROUND(I409*H409,2)</f>
        <v>0</v>
      </c>
      <c r="BL409" s="18" t="s">
        <v>279</v>
      </c>
      <c r="BM409" s="199" t="s">
        <v>662</v>
      </c>
    </row>
    <row r="410" spans="1:47" s="2" customFormat="1" ht="29.25">
      <c r="A410" s="35"/>
      <c r="B410" s="36"/>
      <c r="C410" s="37"/>
      <c r="D410" s="201" t="s">
        <v>185</v>
      </c>
      <c r="E410" s="37"/>
      <c r="F410" s="202" t="s">
        <v>663</v>
      </c>
      <c r="G410" s="37"/>
      <c r="H410" s="37"/>
      <c r="I410" s="203"/>
      <c r="J410" s="37"/>
      <c r="K410" s="37"/>
      <c r="L410" s="40"/>
      <c r="M410" s="204"/>
      <c r="N410" s="205"/>
      <c r="O410" s="72"/>
      <c r="P410" s="72"/>
      <c r="Q410" s="72"/>
      <c r="R410" s="72"/>
      <c r="S410" s="72"/>
      <c r="T410" s="73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T410" s="18" t="s">
        <v>185</v>
      </c>
      <c r="AU410" s="18" t="s">
        <v>84</v>
      </c>
    </row>
    <row r="411" spans="1:47" s="2" customFormat="1" ht="12">
      <c r="A411" s="35"/>
      <c r="B411" s="36"/>
      <c r="C411" s="37"/>
      <c r="D411" s="206" t="s">
        <v>187</v>
      </c>
      <c r="E411" s="37"/>
      <c r="F411" s="207" t="s">
        <v>664</v>
      </c>
      <c r="G411" s="37"/>
      <c r="H411" s="37"/>
      <c r="I411" s="203"/>
      <c r="J411" s="37"/>
      <c r="K411" s="37"/>
      <c r="L411" s="40"/>
      <c r="M411" s="204"/>
      <c r="N411" s="205"/>
      <c r="O411" s="72"/>
      <c r="P411" s="72"/>
      <c r="Q411" s="72"/>
      <c r="R411" s="72"/>
      <c r="S411" s="72"/>
      <c r="T411" s="73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T411" s="18" t="s">
        <v>187</v>
      </c>
      <c r="AU411" s="18" t="s">
        <v>84</v>
      </c>
    </row>
    <row r="412" spans="2:51" s="13" customFormat="1" ht="12">
      <c r="B412" s="208"/>
      <c r="C412" s="209"/>
      <c r="D412" s="201" t="s">
        <v>189</v>
      </c>
      <c r="E412" s="210" t="s">
        <v>1</v>
      </c>
      <c r="F412" s="211" t="s">
        <v>665</v>
      </c>
      <c r="G412" s="209"/>
      <c r="H412" s="212">
        <v>1.272</v>
      </c>
      <c r="I412" s="213"/>
      <c r="J412" s="209"/>
      <c r="K412" s="209"/>
      <c r="L412" s="214"/>
      <c r="M412" s="215"/>
      <c r="N412" s="216"/>
      <c r="O412" s="216"/>
      <c r="P412" s="216"/>
      <c r="Q412" s="216"/>
      <c r="R412" s="216"/>
      <c r="S412" s="216"/>
      <c r="T412" s="217"/>
      <c r="AT412" s="218" t="s">
        <v>189</v>
      </c>
      <c r="AU412" s="218" t="s">
        <v>84</v>
      </c>
      <c r="AV412" s="13" t="s">
        <v>84</v>
      </c>
      <c r="AW412" s="13" t="s">
        <v>30</v>
      </c>
      <c r="AX412" s="13" t="s">
        <v>74</v>
      </c>
      <c r="AY412" s="218" t="s">
        <v>175</v>
      </c>
    </row>
    <row r="413" spans="2:51" s="13" customFormat="1" ht="12">
      <c r="B413" s="208"/>
      <c r="C413" s="209"/>
      <c r="D413" s="201" t="s">
        <v>189</v>
      </c>
      <c r="E413" s="210" t="s">
        <v>1</v>
      </c>
      <c r="F413" s="211" t="s">
        <v>666</v>
      </c>
      <c r="G413" s="209"/>
      <c r="H413" s="212">
        <v>1.89</v>
      </c>
      <c r="I413" s="213"/>
      <c r="J413" s="209"/>
      <c r="K413" s="209"/>
      <c r="L413" s="214"/>
      <c r="M413" s="215"/>
      <c r="N413" s="216"/>
      <c r="O413" s="216"/>
      <c r="P413" s="216"/>
      <c r="Q413" s="216"/>
      <c r="R413" s="216"/>
      <c r="S413" s="216"/>
      <c r="T413" s="217"/>
      <c r="AT413" s="218" t="s">
        <v>189</v>
      </c>
      <c r="AU413" s="218" t="s">
        <v>84</v>
      </c>
      <c r="AV413" s="13" t="s">
        <v>84</v>
      </c>
      <c r="AW413" s="13" t="s">
        <v>30</v>
      </c>
      <c r="AX413" s="13" t="s">
        <v>74</v>
      </c>
      <c r="AY413" s="218" t="s">
        <v>175</v>
      </c>
    </row>
    <row r="414" spans="2:51" s="14" customFormat="1" ht="12">
      <c r="B414" s="230"/>
      <c r="C414" s="231"/>
      <c r="D414" s="201" t="s">
        <v>189</v>
      </c>
      <c r="E414" s="232" t="s">
        <v>135</v>
      </c>
      <c r="F414" s="233" t="s">
        <v>472</v>
      </c>
      <c r="G414" s="231"/>
      <c r="H414" s="234">
        <v>3.162</v>
      </c>
      <c r="I414" s="235"/>
      <c r="J414" s="231"/>
      <c r="K414" s="231"/>
      <c r="L414" s="236"/>
      <c r="M414" s="237"/>
      <c r="N414" s="238"/>
      <c r="O414" s="238"/>
      <c r="P414" s="238"/>
      <c r="Q414" s="238"/>
      <c r="R414" s="238"/>
      <c r="S414" s="238"/>
      <c r="T414" s="239"/>
      <c r="AT414" s="240" t="s">
        <v>189</v>
      </c>
      <c r="AU414" s="240" t="s">
        <v>84</v>
      </c>
      <c r="AV414" s="14" t="s">
        <v>183</v>
      </c>
      <c r="AW414" s="14" t="s">
        <v>30</v>
      </c>
      <c r="AX414" s="14" t="s">
        <v>82</v>
      </c>
      <c r="AY414" s="240" t="s">
        <v>175</v>
      </c>
    </row>
    <row r="415" spans="1:65" s="2" customFormat="1" ht="30" customHeight="1">
      <c r="A415" s="35"/>
      <c r="B415" s="36"/>
      <c r="C415" s="188" t="s">
        <v>667</v>
      </c>
      <c r="D415" s="188" t="s">
        <v>178</v>
      </c>
      <c r="E415" s="189" t="s">
        <v>668</v>
      </c>
      <c r="F415" s="190" t="s">
        <v>669</v>
      </c>
      <c r="G415" s="191" t="s">
        <v>181</v>
      </c>
      <c r="H415" s="192">
        <v>8.467</v>
      </c>
      <c r="I415" s="193"/>
      <c r="J415" s="194">
        <f>ROUND(I415*H415,2)</f>
        <v>0</v>
      </c>
      <c r="K415" s="190" t="s">
        <v>182</v>
      </c>
      <c r="L415" s="40"/>
      <c r="M415" s="195" t="s">
        <v>1</v>
      </c>
      <c r="N415" s="196" t="s">
        <v>39</v>
      </c>
      <c r="O415" s="72"/>
      <c r="P415" s="197">
        <f>O415*H415</f>
        <v>0</v>
      </c>
      <c r="Q415" s="197">
        <v>0.03005</v>
      </c>
      <c r="R415" s="197">
        <f>Q415*H415</f>
        <v>0.25443335</v>
      </c>
      <c r="S415" s="197">
        <v>0</v>
      </c>
      <c r="T415" s="198">
        <f>S415*H415</f>
        <v>0</v>
      </c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R415" s="199" t="s">
        <v>279</v>
      </c>
      <c r="AT415" s="199" t="s">
        <v>178</v>
      </c>
      <c r="AU415" s="199" t="s">
        <v>84</v>
      </c>
      <c r="AY415" s="18" t="s">
        <v>175</v>
      </c>
      <c r="BE415" s="200">
        <f>IF(N415="základní",J415,0)</f>
        <v>0</v>
      </c>
      <c r="BF415" s="200">
        <f>IF(N415="snížená",J415,0)</f>
        <v>0</v>
      </c>
      <c r="BG415" s="200">
        <f>IF(N415="zákl. přenesená",J415,0)</f>
        <v>0</v>
      </c>
      <c r="BH415" s="200">
        <f>IF(N415="sníž. přenesená",J415,0)</f>
        <v>0</v>
      </c>
      <c r="BI415" s="200">
        <f>IF(N415="nulová",J415,0)</f>
        <v>0</v>
      </c>
      <c r="BJ415" s="18" t="s">
        <v>82</v>
      </c>
      <c r="BK415" s="200">
        <f>ROUND(I415*H415,2)</f>
        <v>0</v>
      </c>
      <c r="BL415" s="18" t="s">
        <v>279</v>
      </c>
      <c r="BM415" s="199" t="s">
        <v>670</v>
      </c>
    </row>
    <row r="416" spans="1:47" s="2" customFormat="1" ht="29.25">
      <c r="A416" s="35"/>
      <c r="B416" s="36"/>
      <c r="C416" s="37"/>
      <c r="D416" s="201" t="s">
        <v>185</v>
      </c>
      <c r="E416" s="37"/>
      <c r="F416" s="202" t="s">
        <v>671</v>
      </c>
      <c r="G416" s="37"/>
      <c r="H416" s="37"/>
      <c r="I416" s="203"/>
      <c r="J416" s="37"/>
      <c r="K416" s="37"/>
      <c r="L416" s="40"/>
      <c r="M416" s="204"/>
      <c r="N416" s="205"/>
      <c r="O416" s="72"/>
      <c r="P416" s="72"/>
      <c r="Q416" s="72"/>
      <c r="R416" s="72"/>
      <c r="S416" s="72"/>
      <c r="T416" s="73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T416" s="18" t="s">
        <v>185</v>
      </c>
      <c r="AU416" s="18" t="s">
        <v>84</v>
      </c>
    </row>
    <row r="417" spans="1:47" s="2" customFormat="1" ht="12">
      <c r="A417" s="35"/>
      <c r="B417" s="36"/>
      <c r="C417" s="37"/>
      <c r="D417" s="206" t="s">
        <v>187</v>
      </c>
      <c r="E417" s="37"/>
      <c r="F417" s="207" t="s">
        <v>672</v>
      </c>
      <c r="G417" s="37"/>
      <c r="H417" s="37"/>
      <c r="I417" s="203"/>
      <c r="J417" s="37"/>
      <c r="K417" s="37"/>
      <c r="L417" s="40"/>
      <c r="M417" s="204"/>
      <c r="N417" s="205"/>
      <c r="O417" s="72"/>
      <c r="P417" s="72"/>
      <c r="Q417" s="72"/>
      <c r="R417" s="72"/>
      <c r="S417" s="72"/>
      <c r="T417" s="73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T417" s="18" t="s">
        <v>187</v>
      </c>
      <c r="AU417" s="18" t="s">
        <v>84</v>
      </c>
    </row>
    <row r="418" spans="2:51" s="13" customFormat="1" ht="12">
      <c r="B418" s="208"/>
      <c r="C418" s="209"/>
      <c r="D418" s="201" t="s">
        <v>189</v>
      </c>
      <c r="E418" s="210" t="s">
        <v>133</v>
      </c>
      <c r="F418" s="211" t="s">
        <v>673</v>
      </c>
      <c r="G418" s="209"/>
      <c r="H418" s="212">
        <v>8.467</v>
      </c>
      <c r="I418" s="213"/>
      <c r="J418" s="209"/>
      <c r="K418" s="209"/>
      <c r="L418" s="214"/>
      <c r="M418" s="215"/>
      <c r="N418" s="216"/>
      <c r="O418" s="216"/>
      <c r="P418" s="216"/>
      <c r="Q418" s="216"/>
      <c r="R418" s="216"/>
      <c r="S418" s="216"/>
      <c r="T418" s="217"/>
      <c r="AT418" s="218" t="s">
        <v>189</v>
      </c>
      <c r="AU418" s="218" t="s">
        <v>84</v>
      </c>
      <c r="AV418" s="13" t="s">
        <v>84</v>
      </c>
      <c r="AW418" s="13" t="s">
        <v>30</v>
      </c>
      <c r="AX418" s="13" t="s">
        <v>82</v>
      </c>
      <c r="AY418" s="218" t="s">
        <v>175</v>
      </c>
    </row>
    <row r="419" spans="1:65" s="2" customFormat="1" ht="14.45" customHeight="1">
      <c r="A419" s="35"/>
      <c r="B419" s="36"/>
      <c r="C419" s="188" t="s">
        <v>674</v>
      </c>
      <c r="D419" s="188" t="s">
        <v>178</v>
      </c>
      <c r="E419" s="189" t="s">
        <v>675</v>
      </c>
      <c r="F419" s="190" t="s">
        <v>676</v>
      </c>
      <c r="G419" s="191" t="s">
        <v>181</v>
      </c>
      <c r="H419" s="192">
        <v>11.629</v>
      </c>
      <c r="I419" s="193"/>
      <c r="J419" s="194">
        <f>ROUND(I419*H419,2)</f>
        <v>0</v>
      </c>
      <c r="K419" s="190" t="s">
        <v>182</v>
      </c>
      <c r="L419" s="40"/>
      <c r="M419" s="195" t="s">
        <v>1</v>
      </c>
      <c r="N419" s="196" t="s">
        <v>39</v>
      </c>
      <c r="O419" s="72"/>
      <c r="P419" s="197">
        <f>O419*H419</f>
        <v>0</v>
      </c>
      <c r="Q419" s="197">
        <v>0.0001</v>
      </c>
      <c r="R419" s="197">
        <f>Q419*H419</f>
        <v>0.0011629</v>
      </c>
      <c r="S419" s="197">
        <v>0</v>
      </c>
      <c r="T419" s="198">
        <f>S419*H419</f>
        <v>0</v>
      </c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R419" s="199" t="s">
        <v>279</v>
      </c>
      <c r="AT419" s="199" t="s">
        <v>178</v>
      </c>
      <c r="AU419" s="199" t="s">
        <v>84</v>
      </c>
      <c r="AY419" s="18" t="s">
        <v>175</v>
      </c>
      <c r="BE419" s="200">
        <f>IF(N419="základní",J419,0)</f>
        <v>0</v>
      </c>
      <c r="BF419" s="200">
        <f>IF(N419="snížená",J419,0)</f>
        <v>0</v>
      </c>
      <c r="BG419" s="200">
        <f>IF(N419="zákl. přenesená",J419,0)</f>
        <v>0</v>
      </c>
      <c r="BH419" s="200">
        <f>IF(N419="sníž. přenesená",J419,0)</f>
        <v>0</v>
      </c>
      <c r="BI419" s="200">
        <f>IF(N419="nulová",J419,0)</f>
        <v>0</v>
      </c>
      <c r="BJ419" s="18" t="s">
        <v>82</v>
      </c>
      <c r="BK419" s="200">
        <f>ROUND(I419*H419,2)</f>
        <v>0</v>
      </c>
      <c r="BL419" s="18" t="s">
        <v>279</v>
      </c>
      <c r="BM419" s="199" t="s">
        <v>677</v>
      </c>
    </row>
    <row r="420" spans="1:47" s="2" customFormat="1" ht="29.25">
      <c r="A420" s="35"/>
      <c r="B420" s="36"/>
      <c r="C420" s="37"/>
      <c r="D420" s="201" t="s">
        <v>185</v>
      </c>
      <c r="E420" s="37"/>
      <c r="F420" s="202" t="s">
        <v>678</v>
      </c>
      <c r="G420" s="37"/>
      <c r="H420" s="37"/>
      <c r="I420" s="203"/>
      <c r="J420" s="37"/>
      <c r="K420" s="37"/>
      <c r="L420" s="40"/>
      <c r="M420" s="204"/>
      <c r="N420" s="205"/>
      <c r="O420" s="72"/>
      <c r="P420" s="72"/>
      <c r="Q420" s="72"/>
      <c r="R420" s="72"/>
      <c r="S420" s="72"/>
      <c r="T420" s="73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T420" s="18" t="s">
        <v>185</v>
      </c>
      <c r="AU420" s="18" t="s">
        <v>84</v>
      </c>
    </row>
    <row r="421" spans="1:47" s="2" customFormat="1" ht="12">
      <c r="A421" s="35"/>
      <c r="B421" s="36"/>
      <c r="C421" s="37"/>
      <c r="D421" s="206" t="s">
        <v>187</v>
      </c>
      <c r="E421" s="37"/>
      <c r="F421" s="207" t="s">
        <v>679</v>
      </c>
      <c r="G421" s="37"/>
      <c r="H421" s="37"/>
      <c r="I421" s="203"/>
      <c r="J421" s="37"/>
      <c r="K421" s="37"/>
      <c r="L421" s="40"/>
      <c r="M421" s="204"/>
      <c r="N421" s="205"/>
      <c r="O421" s="72"/>
      <c r="P421" s="72"/>
      <c r="Q421" s="72"/>
      <c r="R421" s="72"/>
      <c r="S421" s="72"/>
      <c r="T421" s="73"/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T421" s="18" t="s">
        <v>187</v>
      </c>
      <c r="AU421" s="18" t="s">
        <v>84</v>
      </c>
    </row>
    <row r="422" spans="2:51" s="13" customFormat="1" ht="12">
      <c r="B422" s="208"/>
      <c r="C422" s="209"/>
      <c r="D422" s="201" t="s">
        <v>189</v>
      </c>
      <c r="E422" s="210" t="s">
        <v>1</v>
      </c>
      <c r="F422" s="211" t="s">
        <v>680</v>
      </c>
      <c r="G422" s="209"/>
      <c r="H422" s="212">
        <v>11.629</v>
      </c>
      <c r="I422" s="213"/>
      <c r="J422" s="209"/>
      <c r="K422" s="209"/>
      <c r="L422" s="214"/>
      <c r="M422" s="215"/>
      <c r="N422" s="216"/>
      <c r="O422" s="216"/>
      <c r="P422" s="216"/>
      <c r="Q422" s="216"/>
      <c r="R422" s="216"/>
      <c r="S422" s="216"/>
      <c r="T422" s="217"/>
      <c r="AT422" s="218" t="s">
        <v>189</v>
      </c>
      <c r="AU422" s="218" t="s">
        <v>84</v>
      </c>
      <c r="AV422" s="13" t="s">
        <v>84</v>
      </c>
      <c r="AW422" s="13" t="s">
        <v>30</v>
      </c>
      <c r="AX422" s="13" t="s">
        <v>82</v>
      </c>
      <c r="AY422" s="218" t="s">
        <v>175</v>
      </c>
    </row>
    <row r="423" spans="1:65" s="2" customFormat="1" ht="22.15" customHeight="1">
      <c r="A423" s="35"/>
      <c r="B423" s="36"/>
      <c r="C423" s="188" t="s">
        <v>681</v>
      </c>
      <c r="D423" s="188" t="s">
        <v>178</v>
      </c>
      <c r="E423" s="189" t="s">
        <v>682</v>
      </c>
      <c r="F423" s="190" t="s">
        <v>683</v>
      </c>
      <c r="G423" s="191" t="s">
        <v>181</v>
      </c>
      <c r="H423" s="192">
        <v>89.04</v>
      </c>
      <c r="I423" s="193"/>
      <c r="J423" s="194">
        <f>ROUND(I423*H423,2)</f>
        <v>0</v>
      </c>
      <c r="K423" s="190" t="s">
        <v>182</v>
      </c>
      <c r="L423" s="40"/>
      <c r="M423" s="195" t="s">
        <v>1</v>
      </c>
      <c r="N423" s="196" t="s">
        <v>39</v>
      </c>
      <c r="O423" s="72"/>
      <c r="P423" s="197">
        <f>O423*H423</f>
        <v>0</v>
      </c>
      <c r="Q423" s="197">
        <v>0.0122</v>
      </c>
      <c r="R423" s="197">
        <f>Q423*H423</f>
        <v>1.0862880000000001</v>
      </c>
      <c r="S423" s="197">
        <v>0</v>
      </c>
      <c r="T423" s="198">
        <f>S423*H423</f>
        <v>0</v>
      </c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R423" s="199" t="s">
        <v>279</v>
      </c>
      <c r="AT423" s="199" t="s">
        <v>178</v>
      </c>
      <c r="AU423" s="199" t="s">
        <v>84</v>
      </c>
      <c r="AY423" s="18" t="s">
        <v>175</v>
      </c>
      <c r="BE423" s="200">
        <f>IF(N423="základní",J423,0)</f>
        <v>0</v>
      </c>
      <c r="BF423" s="200">
        <f>IF(N423="snížená",J423,0)</f>
        <v>0</v>
      </c>
      <c r="BG423" s="200">
        <f>IF(N423="zákl. přenesená",J423,0)</f>
        <v>0</v>
      </c>
      <c r="BH423" s="200">
        <f>IF(N423="sníž. přenesená",J423,0)</f>
        <v>0</v>
      </c>
      <c r="BI423" s="200">
        <f>IF(N423="nulová",J423,0)</f>
        <v>0</v>
      </c>
      <c r="BJ423" s="18" t="s">
        <v>82</v>
      </c>
      <c r="BK423" s="200">
        <f>ROUND(I423*H423,2)</f>
        <v>0</v>
      </c>
      <c r="BL423" s="18" t="s">
        <v>279</v>
      </c>
      <c r="BM423" s="199" t="s">
        <v>684</v>
      </c>
    </row>
    <row r="424" spans="1:47" s="2" customFormat="1" ht="29.25">
      <c r="A424" s="35"/>
      <c r="B424" s="36"/>
      <c r="C424" s="37"/>
      <c r="D424" s="201" t="s">
        <v>185</v>
      </c>
      <c r="E424" s="37"/>
      <c r="F424" s="202" t="s">
        <v>685</v>
      </c>
      <c r="G424" s="37"/>
      <c r="H424" s="37"/>
      <c r="I424" s="203"/>
      <c r="J424" s="37"/>
      <c r="K424" s="37"/>
      <c r="L424" s="40"/>
      <c r="M424" s="204"/>
      <c r="N424" s="205"/>
      <c r="O424" s="72"/>
      <c r="P424" s="72"/>
      <c r="Q424" s="72"/>
      <c r="R424" s="72"/>
      <c r="S424" s="72"/>
      <c r="T424" s="73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T424" s="18" t="s">
        <v>185</v>
      </c>
      <c r="AU424" s="18" t="s">
        <v>84</v>
      </c>
    </row>
    <row r="425" spans="1:47" s="2" customFormat="1" ht="12">
      <c r="A425" s="35"/>
      <c r="B425" s="36"/>
      <c r="C425" s="37"/>
      <c r="D425" s="206" t="s">
        <v>187</v>
      </c>
      <c r="E425" s="37"/>
      <c r="F425" s="207" t="s">
        <v>686</v>
      </c>
      <c r="G425" s="37"/>
      <c r="H425" s="37"/>
      <c r="I425" s="203"/>
      <c r="J425" s="37"/>
      <c r="K425" s="37"/>
      <c r="L425" s="40"/>
      <c r="M425" s="204"/>
      <c r="N425" s="205"/>
      <c r="O425" s="72"/>
      <c r="P425" s="72"/>
      <c r="Q425" s="72"/>
      <c r="R425" s="72"/>
      <c r="S425" s="72"/>
      <c r="T425" s="73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T425" s="18" t="s">
        <v>187</v>
      </c>
      <c r="AU425" s="18" t="s">
        <v>84</v>
      </c>
    </row>
    <row r="426" spans="2:51" s="13" customFormat="1" ht="12">
      <c r="B426" s="208"/>
      <c r="C426" s="209"/>
      <c r="D426" s="201" t="s">
        <v>189</v>
      </c>
      <c r="E426" s="210" t="s">
        <v>1</v>
      </c>
      <c r="F426" s="211" t="s">
        <v>687</v>
      </c>
      <c r="G426" s="209"/>
      <c r="H426" s="212">
        <v>10.48</v>
      </c>
      <c r="I426" s="213"/>
      <c r="J426" s="209"/>
      <c r="K426" s="209"/>
      <c r="L426" s="214"/>
      <c r="M426" s="215"/>
      <c r="N426" s="216"/>
      <c r="O426" s="216"/>
      <c r="P426" s="216"/>
      <c r="Q426" s="216"/>
      <c r="R426" s="216"/>
      <c r="S426" s="216"/>
      <c r="T426" s="217"/>
      <c r="AT426" s="218" t="s">
        <v>189</v>
      </c>
      <c r="AU426" s="218" t="s">
        <v>84</v>
      </c>
      <c r="AV426" s="13" t="s">
        <v>84</v>
      </c>
      <c r="AW426" s="13" t="s">
        <v>30</v>
      </c>
      <c r="AX426" s="13" t="s">
        <v>74</v>
      </c>
      <c r="AY426" s="218" t="s">
        <v>175</v>
      </c>
    </row>
    <row r="427" spans="2:51" s="13" customFormat="1" ht="12">
      <c r="B427" s="208"/>
      <c r="C427" s="209"/>
      <c r="D427" s="201" t="s">
        <v>189</v>
      </c>
      <c r="E427" s="210" t="s">
        <v>1</v>
      </c>
      <c r="F427" s="211" t="s">
        <v>688</v>
      </c>
      <c r="G427" s="209"/>
      <c r="H427" s="212">
        <v>10.48</v>
      </c>
      <c r="I427" s="213"/>
      <c r="J427" s="209"/>
      <c r="K427" s="209"/>
      <c r="L427" s="214"/>
      <c r="M427" s="215"/>
      <c r="N427" s="216"/>
      <c r="O427" s="216"/>
      <c r="P427" s="216"/>
      <c r="Q427" s="216"/>
      <c r="R427" s="216"/>
      <c r="S427" s="216"/>
      <c r="T427" s="217"/>
      <c r="AT427" s="218" t="s">
        <v>189</v>
      </c>
      <c r="AU427" s="218" t="s">
        <v>84</v>
      </c>
      <c r="AV427" s="13" t="s">
        <v>84</v>
      </c>
      <c r="AW427" s="13" t="s">
        <v>30</v>
      </c>
      <c r="AX427" s="13" t="s">
        <v>74</v>
      </c>
      <c r="AY427" s="218" t="s">
        <v>175</v>
      </c>
    </row>
    <row r="428" spans="2:51" s="13" customFormat="1" ht="12">
      <c r="B428" s="208"/>
      <c r="C428" s="209"/>
      <c r="D428" s="201" t="s">
        <v>189</v>
      </c>
      <c r="E428" s="210" t="s">
        <v>1</v>
      </c>
      <c r="F428" s="211" t="s">
        <v>470</v>
      </c>
      <c r="G428" s="209"/>
      <c r="H428" s="212">
        <v>17.55</v>
      </c>
      <c r="I428" s="213"/>
      <c r="J428" s="209"/>
      <c r="K428" s="209"/>
      <c r="L428" s="214"/>
      <c r="M428" s="215"/>
      <c r="N428" s="216"/>
      <c r="O428" s="216"/>
      <c r="P428" s="216"/>
      <c r="Q428" s="216"/>
      <c r="R428" s="216"/>
      <c r="S428" s="216"/>
      <c r="T428" s="217"/>
      <c r="AT428" s="218" t="s">
        <v>189</v>
      </c>
      <c r="AU428" s="218" t="s">
        <v>84</v>
      </c>
      <c r="AV428" s="13" t="s">
        <v>84</v>
      </c>
      <c r="AW428" s="13" t="s">
        <v>30</v>
      </c>
      <c r="AX428" s="13" t="s">
        <v>74</v>
      </c>
      <c r="AY428" s="218" t="s">
        <v>175</v>
      </c>
    </row>
    <row r="429" spans="2:51" s="13" customFormat="1" ht="12">
      <c r="B429" s="208"/>
      <c r="C429" s="209"/>
      <c r="D429" s="201" t="s">
        <v>189</v>
      </c>
      <c r="E429" s="210" t="s">
        <v>1</v>
      </c>
      <c r="F429" s="211" t="s">
        <v>689</v>
      </c>
      <c r="G429" s="209"/>
      <c r="H429" s="212">
        <v>34.16</v>
      </c>
      <c r="I429" s="213"/>
      <c r="J429" s="209"/>
      <c r="K429" s="209"/>
      <c r="L429" s="214"/>
      <c r="M429" s="215"/>
      <c r="N429" s="216"/>
      <c r="O429" s="216"/>
      <c r="P429" s="216"/>
      <c r="Q429" s="216"/>
      <c r="R429" s="216"/>
      <c r="S429" s="216"/>
      <c r="T429" s="217"/>
      <c r="AT429" s="218" t="s">
        <v>189</v>
      </c>
      <c r="AU429" s="218" t="s">
        <v>84</v>
      </c>
      <c r="AV429" s="13" t="s">
        <v>84</v>
      </c>
      <c r="AW429" s="13" t="s">
        <v>30</v>
      </c>
      <c r="AX429" s="13" t="s">
        <v>74</v>
      </c>
      <c r="AY429" s="218" t="s">
        <v>175</v>
      </c>
    </row>
    <row r="430" spans="2:51" s="13" customFormat="1" ht="12">
      <c r="B430" s="208"/>
      <c r="C430" s="209"/>
      <c r="D430" s="201" t="s">
        <v>189</v>
      </c>
      <c r="E430" s="210" t="s">
        <v>1</v>
      </c>
      <c r="F430" s="211" t="s">
        <v>471</v>
      </c>
      <c r="G430" s="209"/>
      <c r="H430" s="212">
        <v>10.08</v>
      </c>
      <c r="I430" s="213"/>
      <c r="J430" s="209"/>
      <c r="K430" s="209"/>
      <c r="L430" s="214"/>
      <c r="M430" s="215"/>
      <c r="N430" s="216"/>
      <c r="O430" s="216"/>
      <c r="P430" s="216"/>
      <c r="Q430" s="216"/>
      <c r="R430" s="216"/>
      <c r="S430" s="216"/>
      <c r="T430" s="217"/>
      <c r="AT430" s="218" t="s">
        <v>189</v>
      </c>
      <c r="AU430" s="218" t="s">
        <v>84</v>
      </c>
      <c r="AV430" s="13" t="s">
        <v>84</v>
      </c>
      <c r="AW430" s="13" t="s">
        <v>30</v>
      </c>
      <c r="AX430" s="13" t="s">
        <v>74</v>
      </c>
      <c r="AY430" s="218" t="s">
        <v>175</v>
      </c>
    </row>
    <row r="431" spans="2:51" s="13" customFormat="1" ht="12">
      <c r="B431" s="208"/>
      <c r="C431" s="209"/>
      <c r="D431" s="201" t="s">
        <v>189</v>
      </c>
      <c r="E431" s="210" t="s">
        <v>1</v>
      </c>
      <c r="F431" s="211" t="s">
        <v>690</v>
      </c>
      <c r="G431" s="209"/>
      <c r="H431" s="212">
        <v>6.29</v>
      </c>
      <c r="I431" s="213"/>
      <c r="J431" s="209"/>
      <c r="K431" s="209"/>
      <c r="L431" s="214"/>
      <c r="M431" s="215"/>
      <c r="N431" s="216"/>
      <c r="O431" s="216"/>
      <c r="P431" s="216"/>
      <c r="Q431" s="216"/>
      <c r="R431" s="216"/>
      <c r="S431" s="216"/>
      <c r="T431" s="217"/>
      <c r="AT431" s="218" t="s">
        <v>189</v>
      </c>
      <c r="AU431" s="218" t="s">
        <v>84</v>
      </c>
      <c r="AV431" s="13" t="s">
        <v>84</v>
      </c>
      <c r="AW431" s="13" t="s">
        <v>30</v>
      </c>
      <c r="AX431" s="13" t="s">
        <v>74</v>
      </c>
      <c r="AY431" s="218" t="s">
        <v>175</v>
      </c>
    </row>
    <row r="432" spans="2:51" s="14" customFormat="1" ht="12">
      <c r="B432" s="230"/>
      <c r="C432" s="231"/>
      <c r="D432" s="201" t="s">
        <v>189</v>
      </c>
      <c r="E432" s="232" t="s">
        <v>120</v>
      </c>
      <c r="F432" s="233" t="s">
        <v>472</v>
      </c>
      <c r="G432" s="231"/>
      <c r="H432" s="234">
        <v>89.04</v>
      </c>
      <c r="I432" s="235"/>
      <c r="J432" s="231"/>
      <c r="K432" s="231"/>
      <c r="L432" s="236"/>
      <c r="M432" s="237"/>
      <c r="N432" s="238"/>
      <c r="O432" s="238"/>
      <c r="P432" s="238"/>
      <c r="Q432" s="238"/>
      <c r="R432" s="238"/>
      <c r="S432" s="238"/>
      <c r="T432" s="239"/>
      <c r="AT432" s="240" t="s">
        <v>189</v>
      </c>
      <c r="AU432" s="240" t="s">
        <v>84</v>
      </c>
      <c r="AV432" s="14" t="s">
        <v>183</v>
      </c>
      <c r="AW432" s="14" t="s">
        <v>30</v>
      </c>
      <c r="AX432" s="14" t="s">
        <v>82</v>
      </c>
      <c r="AY432" s="240" t="s">
        <v>175</v>
      </c>
    </row>
    <row r="433" spans="1:65" s="2" customFormat="1" ht="22.15" customHeight="1">
      <c r="A433" s="35"/>
      <c r="B433" s="36"/>
      <c r="C433" s="188" t="s">
        <v>691</v>
      </c>
      <c r="D433" s="188" t="s">
        <v>178</v>
      </c>
      <c r="E433" s="189" t="s">
        <v>692</v>
      </c>
      <c r="F433" s="190" t="s">
        <v>693</v>
      </c>
      <c r="G433" s="191" t="s">
        <v>181</v>
      </c>
      <c r="H433" s="192">
        <v>10.08</v>
      </c>
      <c r="I433" s="193"/>
      <c r="J433" s="194">
        <f>ROUND(I433*H433,2)</f>
        <v>0</v>
      </c>
      <c r="K433" s="190" t="s">
        <v>182</v>
      </c>
      <c r="L433" s="40"/>
      <c r="M433" s="195" t="s">
        <v>1</v>
      </c>
      <c r="N433" s="196" t="s">
        <v>39</v>
      </c>
      <c r="O433" s="72"/>
      <c r="P433" s="197">
        <f>O433*H433</f>
        <v>0</v>
      </c>
      <c r="Q433" s="197">
        <v>0.01259</v>
      </c>
      <c r="R433" s="197">
        <f>Q433*H433</f>
        <v>0.1269072</v>
      </c>
      <c r="S433" s="197">
        <v>0</v>
      </c>
      <c r="T433" s="198">
        <f>S433*H433</f>
        <v>0</v>
      </c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R433" s="199" t="s">
        <v>279</v>
      </c>
      <c r="AT433" s="199" t="s">
        <v>178</v>
      </c>
      <c r="AU433" s="199" t="s">
        <v>84</v>
      </c>
      <c r="AY433" s="18" t="s">
        <v>175</v>
      </c>
      <c r="BE433" s="200">
        <f>IF(N433="základní",J433,0)</f>
        <v>0</v>
      </c>
      <c r="BF433" s="200">
        <f>IF(N433="snížená",J433,0)</f>
        <v>0</v>
      </c>
      <c r="BG433" s="200">
        <f>IF(N433="zákl. přenesená",J433,0)</f>
        <v>0</v>
      </c>
      <c r="BH433" s="200">
        <f>IF(N433="sníž. přenesená",J433,0)</f>
        <v>0</v>
      </c>
      <c r="BI433" s="200">
        <f>IF(N433="nulová",J433,0)</f>
        <v>0</v>
      </c>
      <c r="BJ433" s="18" t="s">
        <v>82</v>
      </c>
      <c r="BK433" s="200">
        <f>ROUND(I433*H433,2)</f>
        <v>0</v>
      </c>
      <c r="BL433" s="18" t="s">
        <v>279</v>
      </c>
      <c r="BM433" s="199" t="s">
        <v>694</v>
      </c>
    </row>
    <row r="434" spans="1:47" s="2" customFormat="1" ht="29.25">
      <c r="A434" s="35"/>
      <c r="B434" s="36"/>
      <c r="C434" s="37"/>
      <c r="D434" s="201" t="s">
        <v>185</v>
      </c>
      <c r="E434" s="37"/>
      <c r="F434" s="202" t="s">
        <v>695</v>
      </c>
      <c r="G434" s="37"/>
      <c r="H434" s="37"/>
      <c r="I434" s="203"/>
      <c r="J434" s="37"/>
      <c r="K434" s="37"/>
      <c r="L434" s="40"/>
      <c r="M434" s="204"/>
      <c r="N434" s="205"/>
      <c r="O434" s="72"/>
      <c r="P434" s="72"/>
      <c r="Q434" s="72"/>
      <c r="R434" s="72"/>
      <c r="S434" s="72"/>
      <c r="T434" s="73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T434" s="18" t="s">
        <v>185</v>
      </c>
      <c r="AU434" s="18" t="s">
        <v>84</v>
      </c>
    </row>
    <row r="435" spans="1:47" s="2" customFormat="1" ht="12">
      <c r="A435" s="35"/>
      <c r="B435" s="36"/>
      <c r="C435" s="37"/>
      <c r="D435" s="206" t="s">
        <v>187</v>
      </c>
      <c r="E435" s="37"/>
      <c r="F435" s="207" t="s">
        <v>696</v>
      </c>
      <c r="G435" s="37"/>
      <c r="H435" s="37"/>
      <c r="I435" s="203"/>
      <c r="J435" s="37"/>
      <c r="K435" s="37"/>
      <c r="L435" s="40"/>
      <c r="M435" s="204"/>
      <c r="N435" s="205"/>
      <c r="O435" s="72"/>
      <c r="P435" s="72"/>
      <c r="Q435" s="72"/>
      <c r="R435" s="72"/>
      <c r="S435" s="72"/>
      <c r="T435" s="73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T435" s="18" t="s">
        <v>187</v>
      </c>
      <c r="AU435" s="18" t="s">
        <v>84</v>
      </c>
    </row>
    <row r="436" spans="2:51" s="13" customFormat="1" ht="12">
      <c r="B436" s="208"/>
      <c r="C436" s="209"/>
      <c r="D436" s="201" t="s">
        <v>189</v>
      </c>
      <c r="E436" s="210" t="s">
        <v>117</v>
      </c>
      <c r="F436" s="211" t="s">
        <v>471</v>
      </c>
      <c r="G436" s="209"/>
      <c r="H436" s="212">
        <v>10.08</v>
      </c>
      <c r="I436" s="213"/>
      <c r="J436" s="209"/>
      <c r="K436" s="209"/>
      <c r="L436" s="214"/>
      <c r="M436" s="215"/>
      <c r="N436" s="216"/>
      <c r="O436" s="216"/>
      <c r="P436" s="216"/>
      <c r="Q436" s="216"/>
      <c r="R436" s="216"/>
      <c r="S436" s="216"/>
      <c r="T436" s="217"/>
      <c r="AT436" s="218" t="s">
        <v>189</v>
      </c>
      <c r="AU436" s="218" t="s">
        <v>84</v>
      </c>
      <c r="AV436" s="13" t="s">
        <v>84</v>
      </c>
      <c r="AW436" s="13" t="s">
        <v>30</v>
      </c>
      <c r="AX436" s="13" t="s">
        <v>82</v>
      </c>
      <c r="AY436" s="218" t="s">
        <v>175</v>
      </c>
    </row>
    <row r="437" spans="1:65" s="2" customFormat="1" ht="14.45" customHeight="1">
      <c r="A437" s="35"/>
      <c r="B437" s="36"/>
      <c r="C437" s="188" t="s">
        <v>697</v>
      </c>
      <c r="D437" s="188" t="s">
        <v>178</v>
      </c>
      <c r="E437" s="189" t="s">
        <v>698</v>
      </c>
      <c r="F437" s="190" t="s">
        <v>699</v>
      </c>
      <c r="G437" s="191" t="s">
        <v>181</v>
      </c>
      <c r="H437" s="192">
        <v>127.755</v>
      </c>
      <c r="I437" s="193"/>
      <c r="J437" s="194">
        <f>ROUND(I437*H437,2)</f>
        <v>0</v>
      </c>
      <c r="K437" s="190" t="s">
        <v>182</v>
      </c>
      <c r="L437" s="40"/>
      <c r="M437" s="195" t="s">
        <v>1</v>
      </c>
      <c r="N437" s="196" t="s">
        <v>39</v>
      </c>
      <c r="O437" s="72"/>
      <c r="P437" s="197">
        <f>O437*H437</f>
        <v>0</v>
      </c>
      <c r="Q437" s="197">
        <v>0.0001</v>
      </c>
      <c r="R437" s="197">
        <f>Q437*H437</f>
        <v>0.0127755</v>
      </c>
      <c r="S437" s="197">
        <v>0</v>
      </c>
      <c r="T437" s="198">
        <f>S437*H437</f>
        <v>0</v>
      </c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R437" s="199" t="s">
        <v>279</v>
      </c>
      <c r="AT437" s="199" t="s">
        <v>178</v>
      </c>
      <c r="AU437" s="199" t="s">
        <v>84</v>
      </c>
      <c r="AY437" s="18" t="s">
        <v>175</v>
      </c>
      <c r="BE437" s="200">
        <f>IF(N437="základní",J437,0)</f>
        <v>0</v>
      </c>
      <c r="BF437" s="200">
        <f>IF(N437="snížená",J437,0)</f>
        <v>0</v>
      </c>
      <c r="BG437" s="200">
        <f>IF(N437="zákl. přenesená",J437,0)</f>
        <v>0</v>
      </c>
      <c r="BH437" s="200">
        <f>IF(N437="sníž. přenesená",J437,0)</f>
        <v>0</v>
      </c>
      <c r="BI437" s="200">
        <f>IF(N437="nulová",J437,0)</f>
        <v>0</v>
      </c>
      <c r="BJ437" s="18" t="s">
        <v>82</v>
      </c>
      <c r="BK437" s="200">
        <f>ROUND(I437*H437,2)</f>
        <v>0</v>
      </c>
      <c r="BL437" s="18" t="s">
        <v>279</v>
      </c>
      <c r="BM437" s="199" t="s">
        <v>700</v>
      </c>
    </row>
    <row r="438" spans="1:47" s="2" customFormat="1" ht="19.5">
      <c r="A438" s="35"/>
      <c r="B438" s="36"/>
      <c r="C438" s="37"/>
      <c r="D438" s="201" t="s">
        <v>185</v>
      </c>
      <c r="E438" s="37"/>
      <c r="F438" s="202" t="s">
        <v>701</v>
      </c>
      <c r="G438" s="37"/>
      <c r="H438" s="37"/>
      <c r="I438" s="203"/>
      <c r="J438" s="37"/>
      <c r="K438" s="37"/>
      <c r="L438" s="40"/>
      <c r="M438" s="204"/>
      <c r="N438" s="205"/>
      <c r="O438" s="72"/>
      <c r="P438" s="72"/>
      <c r="Q438" s="72"/>
      <c r="R438" s="72"/>
      <c r="S438" s="72"/>
      <c r="T438" s="73"/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T438" s="18" t="s">
        <v>185</v>
      </c>
      <c r="AU438" s="18" t="s">
        <v>84</v>
      </c>
    </row>
    <row r="439" spans="1:47" s="2" customFormat="1" ht="12">
      <c r="A439" s="35"/>
      <c r="B439" s="36"/>
      <c r="C439" s="37"/>
      <c r="D439" s="206" t="s">
        <v>187</v>
      </c>
      <c r="E439" s="37"/>
      <c r="F439" s="207" t="s">
        <v>702</v>
      </c>
      <c r="G439" s="37"/>
      <c r="H439" s="37"/>
      <c r="I439" s="203"/>
      <c r="J439" s="37"/>
      <c r="K439" s="37"/>
      <c r="L439" s="40"/>
      <c r="M439" s="204"/>
      <c r="N439" s="205"/>
      <c r="O439" s="72"/>
      <c r="P439" s="72"/>
      <c r="Q439" s="72"/>
      <c r="R439" s="72"/>
      <c r="S439" s="72"/>
      <c r="T439" s="73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T439" s="18" t="s">
        <v>187</v>
      </c>
      <c r="AU439" s="18" t="s">
        <v>84</v>
      </c>
    </row>
    <row r="440" spans="2:51" s="13" customFormat="1" ht="12">
      <c r="B440" s="208"/>
      <c r="C440" s="209"/>
      <c r="D440" s="201" t="s">
        <v>189</v>
      </c>
      <c r="E440" s="210" t="s">
        <v>1</v>
      </c>
      <c r="F440" s="211" t="s">
        <v>122</v>
      </c>
      <c r="G440" s="209"/>
      <c r="H440" s="212">
        <v>127.755</v>
      </c>
      <c r="I440" s="213"/>
      <c r="J440" s="209"/>
      <c r="K440" s="209"/>
      <c r="L440" s="214"/>
      <c r="M440" s="215"/>
      <c r="N440" s="216"/>
      <c r="O440" s="216"/>
      <c r="P440" s="216"/>
      <c r="Q440" s="216"/>
      <c r="R440" s="216"/>
      <c r="S440" s="216"/>
      <c r="T440" s="217"/>
      <c r="AT440" s="218" t="s">
        <v>189</v>
      </c>
      <c r="AU440" s="218" t="s">
        <v>84</v>
      </c>
      <c r="AV440" s="13" t="s">
        <v>84</v>
      </c>
      <c r="AW440" s="13" t="s">
        <v>30</v>
      </c>
      <c r="AX440" s="13" t="s">
        <v>82</v>
      </c>
      <c r="AY440" s="218" t="s">
        <v>175</v>
      </c>
    </row>
    <row r="441" spans="1:65" s="2" customFormat="1" ht="14.45" customHeight="1">
      <c r="A441" s="35"/>
      <c r="B441" s="36"/>
      <c r="C441" s="188" t="s">
        <v>703</v>
      </c>
      <c r="D441" s="188" t="s">
        <v>178</v>
      </c>
      <c r="E441" s="189" t="s">
        <v>704</v>
      </c>
      <c r="F441" s="190" t="s">
        <v>705</v>
      </c>
      <c r="G441" s="191" t="s">
        <v>306</v>
      </c>
      <c r="H441" s="192">
        <v>41.03</v>
      </c>
      <c r="I441" s="193"/>
      <c r="J441" s="194">
        <f>ROUND(I441*H441,2)</f>
        <v>0</v>
      </c>
      <c r="K441" s="190" t="s">
        <v>182</v>
      </c>
      <c r="L441" s="40"/>
      <c r="M441" s="195" t="s">
        <v>1</v>
      </c>
      <c r="N441" s="196" t="s">
        <v>39</v>
      </c>
      <c r="O441" s="72"/>
      <c r="P441" s="197">
        <f>O441*H441</f>
        <v>0</v>
      </c>
      <c r="Q441" s="197">
        <v>0.00438</v>
      </c>
      <c r="R441" s="197">
        <f>Q441*H441</f>
        <v>0.17971140000000002</v>
      </c>
      <c r="S441" s="197">
        <v>0</v>
      </c>
      <c r="T441" s="198">
        <f>S441*H441</f>
        <v>0</v>
      </c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R441" s="199" t="s">
        <v>279</v>
      </c>
      <c r="AT441" s="199" t="s">
        <v>178</v>
      </c>
      <c r="AU441" s="199" t="s">
        <v>84</v>
      </c>
      <c r="AY441" s="18" t="s">
        <v>175</v>
      </c>
      <c r="BE441" s="200">
        <f>IF(N441="základní",J441,0)</f>
        <v>0</v>
      </c>
      <c r="BF441" s="200">
        <f>IF(N441="snížená",J441,0)</f>
        <v>0</v>
      </c>
      <c r="BG441" s="200">
        <f>IF(N441="zákl. přenesená",J441,0)</f>
        <v>0</v>
      </c>
      <c r="BH441" s="200">
        <f>IF(N441="sníž. přenesená",J441,0)</f>
        <v>0</v>
      </c>
      <c r="BI441" s="200">
        <f>IF(N441="nulová",J441,0)</f>
        <v>0</v>
      </c>
      <c r="BJ441" s="18" t="s">
        <v>82</v>
      </c>
      <c r="BK441" s="200">
        <f>ROUND(I441*H441,2)</f>
        <v>0</v>
      </c>
      <c r="BL441" s="18" t="s">
        <v>279</v>
      </c>
      <c r="BM441" s="199" t="s">
        <v>706</v>
      </c>
    </row>
    <row r="442" spans="1:47" s="2" customFormat="1" ht="29.25">
      <c r="A442" s="35"/>
      <c r="B442" s="36"/>
      <c r="C442" s="37"/>
      <c r="D442" s="201" t="s">
        <v>185</v>
      </c>
      <c r="E442" s="37"/>
      <c r="F442" s="202" t="s">
        <v>707</v>
      </c>
      <c r="G442" s="37"/>
      <c r="H442" s="37"/>
      <c r="I442" s="203"/>
      <c r="J442" s="37"/>
      <c r="K442" s="37"/>
      <c r="L442" s="40"/>
      <c r="M442" s="204"/>
      <c r="N442" s="205"/>
      <c r="O442" s="72"/>
      <c r="P442" s="72"/>
      <c r="Q442" s="72"/>
      <c r="R442" s="72"/>
      <c r="S442" s="72"/>
      <c r="T442" s="73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T442" s="18" t="s">
        <v>185</v>
      </c>
      <c r="AU442" s="18" t="s">
        <v>84</v>
      </c>
    </row>
    <row r="443" spans="1:47" s="2" customFormat="1" ht="12">
      <c r="A443" s="35"/>
      <c r="B443" s="36"/>
      <c r="C443" s="37"/>
      <c r="D443" s="206" t="s">
        <v>187</v>
      </c>
      <c r="E443" s="37"/>
      <c r="F443" s="207" t="s">
        <v>708</v>
      </c>
      <c r="G443" s="37"/>
      <c r="H443" s="37"/>
      <c r="I443" s="203"/>
      <c r="J443" s="37"/>
      <c r="K443" s="37"/>
      <c r="L443" s="40"/>
      <c r="M443" s="204"/>
      <c r="N443" s="205"/>
      <c r="O443" s="72"/>
      <c r="P443" s="72"/>
      <c r="Q443" s="72"/>
      <c r="R443" s="72"/>
      <c r="S443" s="72"/>
      <c r="T443" s="73"/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T443" s="18" t="s">
        <v>187</v>
      </c>
      <c r="AU443" s="18" t="s">
        <v>84</v>
      </c>
    </row>
    <row r="444" spans="2:51" s="13" customFormat="1" ht="12">
      <c r="B444" s="208"/>
      <c r="C444" s="209"/>
      <c r="D444" s="201" t="s">
        <v>189</v>
      </c>
      <c r="E444" s="210" t="s">
        <v>1</v>
      </c>
      <c r="F444" s="211" t="s">
        <v>709</v>
      </c>
      <c r="G444" s="209"/>
      <c r="H444" s="212">
        <v>7.285</v>
      </c>
      <c r="I444" s="213"/>
      <c r="J444" s="209"/>
      <c r="K444" s="209"/>
      <c r="L444" s="214"/>
      <c r="M444" s="215"/>
      <c r="N444" s="216"/>
      <c r="O444" s="216"/>
      <c r="P444" s="216"/>
      <c r="Q444" s="216"/>
      <c r="R444" s="216"/>
      <c r="S444" s="216"/>
      <c r="T444" s="217"/>
      <c r="AT444" s="218" t="s">
        <v>189</v>
      </c>
      <c r="AU444" s="218" t="s">
        <v>84</v>
      </c>
      <c r="AV444" s="13" t="s">
        <v>84</v>
      </c>
      <c r="AW444" s="13" t="s">
        <v>30</v>
      </c>
      <c r="AX444" s="13" t="s">
        <v>74</v>
      </c>
      <c r="AY444" s="218" t="s">
        <v>175</v>
      </c>
    </row>
    <row r="445" spans="2:51" s="13" customFormat="1" ht="12">
      <c r="B445" s="208"/>
      <c r="C445" s="209"/>
      <c r="D445" s="201" t="s">
        <v>189</v>
      </c>
      <c r="E445" s="210" t="s">
        <v>1</v>
      </c>
      <c r="F445" s="211" t="s">
        <v>710</v>
      </c>
      <c r="G445" s="209"/>
      <c r="H445" s="212">
        <v>9.575</v>
      </c>
      <c r="I445" s="213"/>
      <c r="J445" s="209"/>
      <c r="K445" s="209"/>
      <c r="L445" s="214"/>
      <c r="M445" s="215"/>
      <c r="N445" s="216"/>
      <c r="O445" s="216"/>
      <c r="P445" s="216"/>
      <c r="Q445" s="216"/>
      <c r="R445" s="216"/>
      <c r="S445" s="216"/>
      <c r="T445" s="217"/>
      <c r="AT445" s="218" t="s">
        <v>189</v>
      </c>
      <c r="AU445" s="218" t="s">
        <v>84</v>
      </c>
      <c r="AV445" s="13" t="s">
        <v>84</v>
      </c>
      <c r="AW445" s="13" t="s">
        <v>30</v>
      </c>
      <c r="AX445" s="13" t="s">
        <v>74</v>
      </c>
      <c r="AY445" s="218" t="s">
        <v>175</v>
      </c>
    </row>
    <row r="446" spans="2:51" s="13" customFormat="1" ht="12">
      <c r="B446" s="208"/>
      <c r="C446" s="209"/>
      <c r="D446" s="201" t="s">
        <v>189</v>
      </c>
      <c r="E446" s="210" t="s">
        <v>1</v>
      </c>
      <c r="F446" s="211" t="s">
        <v>711</v>
      </c>
      <c r="G446" s="209"/>
      <c r="H446" s="212">
        <v>1.4</v>
      </c>
      <c r="I446" s="213"/>
      <c r="J446" s="209"/>
      <c r="K446" s="209"/>
      <c r="L446" s="214"/>
      <c r="M446" s="215"/>
      <c r="N446" s="216"/>
      <c r="O446" s="216"/>
      <c r="P446" s="216"/>
      <c r="Q446" s="216"/>
      <c r="R446" s="216"/>
      <c r="S446" s="216"/>
      <c r="T446" s="217"/>
      <c r="AT446" s="218" t="s">
        <v>189</v>
      </c>
      <c r="AU446" s="218" t="s">
        <v>84</v>
      </c>
      <c r="AV446" s="13" t="s">
        <v>84</v>
      </c>
      <c r="AW446" s="13" t="s">
        <v>30</v>
      </c>
      <c r="AX446" s="13" t="s">
        <v>74</v>
      </c>
      <c r="AY446" s="218" t="s">
        <v>175</v>
      </c>
    </row>
    <row r="447" spans="2:51" s="13" customFormat="1" ht="12">
      <c r="B447" s="208"/>
      <c r="C447" s="209"/>
      <c r="D447" s="201" t="s">
        <v>189</v>
      </c>
      <c r="E447" s="210" t="s">
        <v>1</v>
      </c>
      <c r="F447" s="211" t="s">
        <v>712</v>
      </c>
      <c r="G447" s="209"/>
      <c r="H447" s="212">
        <v>18.57</v>
      </c>
      <c r="I447" s="213"/>
      <c r="J447" s="209"/>
      <c r="K447" s="209"/>
      <c r="L447" s="214"/>
      <c r="M447" s="215"/>
      <c r="N447" s="216"/>
      <c r="O447" s="216"/>
      <c r="P447" s="216"/>
      <c r="Q447" s="216"/>
      <c r="R447" s="216"/>
      <c r="S447" s="216"/>
      <c r="T447" s="217"/>
      <c r="AT447" s="218" t="s">
        <v>189</v>
      </c>
      <c r="AU447" s="218" t="s">
        <v>84</v>
      </c>
      <c r="AV447" s="13" t="s">
        <v>84</v>
      </c>
      <c r="AW447" s="13" t="s">
        <v>30</v>
      </c>
      <c r="AX447" s="13" t="s">
        <v>74</v>
      </c>
      <c r="AY447" s="218" t="s">
        <v>175</v>
      </c>
    </row>
    <row r="448" spans="2:51" s="13" customFormat="1" ht="12">
      <c r="B448" s="208"/>
      <c r="C448" s="209"/>
      <c r="D448" s="201" t="s">
        <v>189</v>
      </c>
      <c r="E448" s="210" t="s">
        <v>1</v>
      </c>
      <c r="F448" s="211" t="s">
        <v>713</v>
      </c>
      <c r="G448" s="209"/>
      <c r="H448" s="212">
        <v>4.2</v>
      </c>
      <c r="I448" s="213"/>
      <c r="J448" s="209"/>
      <c r="K448" s="209"/>
      <c r="L448" s="214"/>
      <c r="M448" s="215"/>
      <c r="N448" s="216"/>
      <c r="O448" s="216"/>
      <c r="P448" s="216"/>
      <c r="Q448" s="216"/>
      <c r="R448" s="216"/>
      <c r="S448" s="216"/>
      <c r="T448" s="217"/>
      <c r="AT448" s="218" t="s">
        <v>189</v>
      </c>
      <c r="AU448" s="218" t="s">
        <v>84</v>
      </c>
      <c r="AV448" s="13" t="s">
        <v>84</v>
      </c>
      <c r="AW448" s="13" t="s">
        <v>30</v>
      </c>
      <c r="AX448" s="13" t="s">
        <v>74</v>
      </c>
      <c r="AY448" s="218" t="s">
        <v>175</v>
      </c>
    </row>
    <row r="449" spans="2:51" s="14" customFormat="1" ht="12">
      <c r="B449" s="230"/>
      <c r="C449" s="231"/>
      <c r="D449" s="201" t="s">
        <v>189</v>
      </c>
      <c r="E449" s="232" t="s">
        <v>1</v>
      </c>
      <c r="F449" s="233" t="s">
        <v>472</v>
      </c>
      <c r="G449" s="231"/>
      <c r="H449" s="234">
        <v>41.03</v>
      </c>
      <c r="I449" s="235"/>
      <c r="J449" s="231"/>
      <c r="K449" s="231"/>
      <c r="L449" s="236"/>
      <c r="M449" s="237"/>
      <c r="N449" s="238"/>
      <c r="O449" s="238"/>
      <c r="P449" s="238"/>
      <c r="Q449" s="238"/>
      <c r="R449" s="238"/>
      <c r="S449" s="238"/>
      <c r="T449" s="239"/>
      <c r="AT449" s="240" t="s">
        <v>189</v>
      </c>
      <c r="AU449" s="240" t="s">
        <v>84</v>
      </c>
      <c r="AV449" s="14" t="s">
        <v>183</v>
      </c>
      <c r="AW449" s="14" t="s">
        <v>30</v>
      </c>
      <c r="AX449" s="14" t="s">
        <v>82</v>
      </c>
      <c r="AY449" s="240" t="s">
        <v>175</v>
      </c>
    </row>
    <row r="450" spans="1:65" s="2" customFormat="1" ht="14.45" customHeight="1">
      <c r="A450" s="35"/>
      <c r="B450" s="36"/>
      <c r="C450" s="188" t="s">
        <v>714</v>
      </c>
      <c r="D450" s="188" t="s">
        <v>178</v>
      </c>
      <c r="E450" s="189" t="s">
        <v>715</v>
      </c>
      <c r="F450" s="190" t="s">
        <v>716</v>
      </c>
      <c r="G450" s="191" t="s">
        <v>306</v>
      </c>
      <c r="H450" s="192">
        <v>2.425</v>
      </c>
      <c r="I450" s="193"/>
      <c r="J450" s="194">
        <f>ROUND(I450*H450,2)</f>
        <v>0</v>
      </c>
      <c r="K450" s="190" t="s">
        <v>182</v>
      </c>
      <c r="L450" s="40"/>
      <c r="M450" s="195" t="s">
        <v>1</v>
      </c>
      <c r="N450" s="196" t="s">
        <v>39</v>
      </c>
      <c r="O450" s="72"/>
      <c r="P450" s="197">
        <f>O450*H450</f>
        <v>0</v>
      </c>
      <c r="Q450" s="197">
        <v>0.00663</v>
      </c>
      <c r="R450" s="197">
        <f>Q450*H450</f>
        <v>0.01607775</v>
      </c>
      <c r="S450" s="197">
        <v>0</v>
      </c>
      <c r="T450" s="198">
        <f>S450*H450</f>
        <v>0</v>
      </c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R450" s="199" t="s">
        <v>279</v>
      </c>
      <c r="AT450" s="199" t="s">
        <v>178</v>
      </c>
      <c r="AU450" s="199" t="s">
        <v>84</v>
      </c>
      <c r="AY450" s="18" t="s">
        <v>175</v>
      </c>
      <c r="BE450" s="200">
        <f>IF(N450="základní",J450,0)</f>
        <v>0</v>
      </c>
      <c r="BF450" s="200">
        <f>IF(N450="snížená",J450,0)</f>
        <v>0</v>
      </c>
      <c r="BG450" s="200">
        <f>IF(N450="zákl. přenesená",J450,0)</f>
        <v>0</v>
      </c>
      <c r="BH450" s="200">
        <f>IF(N450="sníž. přenesená",J450,0)</f>
        <v>0</v>
      </c>
      <c r="BI450" s="200">
        <f>IF(N450="nulová",J450,0)</f>
        <v>0</v>
      </c>
      <c r="BJ450" s="18" t="s">
        <v>82</v>
      </c>
      <c r="BK450" s="200">
        <f>ROUND(I450*H450,2)</f>
        <v>0</v>
      </c>
      <c r="BL450" s="18" t="s">
        <v>279</v>
      </c>
      <c r="BM450" s="199" t="s">
        <v>717</v>
      </c>
    </row>
    <row r="451" spans="1:47" s="2" customFormat="1" ht="29.25">
      <c r="A451" s="35"/>
      <c r="B451" s="36"/>
      <c r="C451" s="37"/>
      <c r="D451" s="201" t="s">
        <v>185</v>
      </c>
      <c r="E451" s="37"/>
      <c r="F451" s="202" t="s">
        <v>718</v>
      </c>
      <c r="G451" s="37"/>
      <c r="H451" s="37"/>
      <c r="I451" s="203"/>
      <c r="J451" s="37"/>
      <c r="K451" s="37"/>
      <c r="L451" s="40"/>
      <c r="M451" s="204"/>
      <c r="N451" s="205"/>
      <c r="O451" s="72"/>
      <c r="P451" s="72"/>
      <c r="Q451" s="72"/>
      <c r="R451" s="72"/>
      <c r="S451" s="72"/>
      <c r="T451" s="73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T451" s="18" t="s">
        <v>185</v>
      </c>
      <c r="AU451" s="18" t="s">
        <v>84</v>
      </c>
    </row>
    <row r="452" spans="1:47" s="2" customFormat="1" ht="12">
      <c r="A452" s="35"/>
      <c r="B452" s="36"/>
      <c r="C452" s="37"/>
      <c r="D452" s="206" t="s">
        <v>187</v>
      </c>
      <c r="E452" s="37"/>
      <c r="F452" s="207" t="s">
        <v>719</v>
      </c>
      <c r="G452" s="37"/>
      <c r="H452" s="37"/>
      <c r="I452" s="203"/>
      <c r="J452" s="37"/>
      <c r="K452" s="37"/>
      <c r="L452" s="40"/>
      <c r="M452" s="204"/>
      <c r="N452" s="205"/>
      <c r="O452" s="72"/>
      <c r="P452" s="72"/>
      <c r="Q452" s="72"/>
      <c r="R452" s="72"/>
      <c r="S452" s="72"/>
      <c r="T452" s="73"/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T452" s="18" t="s">
        <v>187</v>
      </c>
      <c r="AU452" s="18" t="s">
        <v>84</v>
      </c>
    </row>
    <row r="453" spans="2:51" s="13" customFormat="1" ht="12">
      <c r="B453" s="208"/>
      <c r="C453" s="209"/>
      <c r="D453" s="201" t="s">
        <v>189</v>
      </c>
      <c r="E453" s="210" t="s">
        <v>1</v>
      </c>
      <c r="F453" s="211" t="s">
        <v>720</v>
      </c>
      <c r="G453" s="209"/>
      <c r="H453" s="212">
        <v>1.655</v>
      </c>
      <c r="I453" s="213"/>
      <c r="J453" s="209"/>
      <c r="K453" s="209"/>
      <c r="L453" s="214"/>
      <c r="M453" s="215"/>
      <c r="N453" s="216"/>
      <c r="O453" s="216"/>
      <c r="P453" s="216"/>
      <c r="Q453" s="216"/>
      <c r="R453" s="216"/>
      <c r="S453" s="216"/>
      <c r="T453" s="217"/>
      <c r="AT453" s="218" t="s">
        <v>189</v>
      </c>
      <c r="AU453" s="218" t="s">
        <v>84</v>
      </c>
      <c r="AV453" s="13" t="s">
        <v>84</v>
      </c>
      <c r="AW453" s="13" t="s">
        <v>30</v>
      </c>
      <c r="AX453" s="13" t="s">
        <v>74</v>
      </c>
      <c r="AY453" s="218" t="s">
        <v>175</v>
      </c>
    </row>
    <row r="454" spans="2:51" s="13" customFormat="1" ht="12">
      <c r="B454" s="208"/>
      <c r="C454" s="209"/>
      <c r="D454" s="201" t="s">
        <v>189</v>
      </c>
      <c r="E454" s="210" t="s">
        <v>1</v>
      </c>
      <c r="F454" s="211" t="s">
        <v>721</v>
      </c>
      <c r="G454" s="209"/>
      <c r="H454" s="212">
        <v>0.77</v>
      </c>
      <c r="I454" s="213"/>
      <c r="J454" s="209"/>
      <c r="K454" s="209"/>
      <c r="L454" s="214"/>
      <c r="M454" s="215"/>
      <c r="N454" s="216"/>
      <c r="O454" s="216"/>
      <c r="P454" s="216"/>
      <c r="Q454" s="216"/>
      <c r="R454" s="216"/>
      <c r="S454" s="216"/>
      <c r="T454" s="217"/>
      <c r="AT454" s="218" t="s">
        <v>189</v>
      </c>
      <c r="AU454" s="218" t="s">
        <v>84</v>
      </c>
      <c r="AV454" s="13" t="s">
        <v>84</v>
      </c>
      <c r="AW454" s="13" t="s">
        <v>30</v>
      </c>
      <c r="AX454" s="13" t="s">
        <v>74</v>
      </c>
      <c r="AY454" s="218" t="s">
        <v>175</v>
      </c>
    </row>
    <row r="455" spans="2:51" s="14" customFormat="1" ht="12">
      <c r="B455" s="230"/>
      <c r="C455" s="231"/>
      <c r="D455" s="201" t="s">
        <v>189</v>
      </c>
      <c r="E455" s="232" t="s">
        <v>1</v>
      </c>
      <c r="F455" s="233" t="s">
        <v>472</v>
      </c>
      <c r="G455" s="231"/>
      <c r="H455" s="234">
        <v>2.425</v>
      </c>
      <c r="I455" s="235"/>
      <c r="J455" s="231"/>
      <c r="K455" s="231"/>
      <c r="L455" s="236"/>
      <c r="M455" s="237"/>
      <c r="N455" s="238"/>
      <c r="O455" s="238"/>
      <c r="P455" s="238"/>
      <c r="Q455" s="238"/>
      <c r="R455" s="238"/>
      <c r="S455" s="238"/>
      <c r="T455" s="239"/>
      <c r="AT455" s="240" t="s">
        <v>189</v>
      </c>
      <c r="AU455" s="240" t="s">
        <v>84</v>
      </c>
      <c r="AV455" s="14" t="s">
        <v>183</v>
      </c>
      <c r="AW455" s="14" t="s">
        <v>30</v>
      </c>
      <c r="AX455" s="14" t="s">
        <v>82</v>
      </c>
      <c r="AY455" s="240" t="s">
        <v>175</v>
      </c>
    </row>
    <row r="456" spans="1:65" s="2" customFormat="1" ht="22.15" customHeight="1">
      <c r="A456" s="35"/>
      <c r="B456" s="36"/>
      <c r="C456" s="188" t="s">
        <v>722</v>
      </c>
      <c r="D456" s="188" t="s">
        <v>178</v>
      </c>
      <c r="E456" s="189" t="s">
        <v>723</v>
      </c>
      <c r="F456" s="190" t="s">
        <v>724</v>
      </c>
      <c r="G456" s="191" t="s">
        <v>181</v>
      </c>
      <c r="H456" s="192">
        <v>2.94</v>
      </c>
      <c r="I456" s="193"/>
      <c r="J456" s="194">
        <f>ROUND(I456*H456,2)</f>
        <v>0</v>
      </c>
      <c r="K456" s="190" t="s">
        <v>182</v>
      </c>
      <c r="L456" s="40"/>
      <c r="M456" s="195" t="s">
        <v>1</v>
      </c>
      <c r="N456" s="196" t="s">
        <v>39</v>
      </c>
      <c r="O456" s="72"/>
      <c r="P456" s="197">
        <f>O456*H456</f>
        <v>0</v>
      </c>
      <c r="Q456" s="197">
        <v>0</v>
      </c>
      <c r="R456" s="197">
        <f>Q456*H456</f>
        <v>0</v>
      </c>
      <c r="S456" s="197">
        <v>0.01721</v>
      </c>
      <c r="T456" s="198">
        <f>S456*H456</f>
        <v>0.0505974</v>
      </c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R456" s="199" t="s">
        <v>279</v>
      </c>
      <c r="AT456" s="199" t="s">
        <v>178</v>
      </c>
      <c r="AU456" s="199" t="s">
        <v>84</v>
      </c>
      <c r="AY456" s="18" t="s">
        <v>175</v>
      </c>
      <c r="BE456" s="200">
        <f>IF(N456="základní",J456,0)</f>
        <v>0</v>
      </c>
      <c r="BF456" s="200">
        <f>IF(N456="snížená",J456,0)</f>
        <v>0</v>
      </c>
      <c r="BG456" s="200">
        <f>IF(N456="zákl. přenesená",J456,0)</f>
        <v>0</v>
      </c>
      <c r="BH456" s="200">
        <f>IF(N456="sníž. přenesená",J456,0)</f>
        <v>0</v>
      </c>
      <c r="BI456" s="200">
        <f>IF(N456="nulová",J456,0)</f>
        <v>0</v>
      </c>
      <c r="BJ456" s="18" t="s">
        <v>82</v>
      </c>
      <c r="BK456" s="200">
        <f>ROUND(I456*H456,2)</f>
        <v>0</v>
      </c>
      <c r="BL456" s="18" t="s">
        <v>279</v>
      </c>
      <c r="BM456" s="199" t="s">
        <v>725</v>
      </c>
    </row>
    <row r="457" spans="1:47" s="2" customFormat="1" ht="29.25">
      <c r="A457" s="35"/>
      <c r="B457" s="36"/>
      <c r="C457" s="37"/>
      <c r="D457" s="201" t="s">
        <v>185</v>
      </c>
      <c r="E457" s="37"/>
      <c r="F457" s="202" t="s">
        <v>726</v>
      </c>
      <c r="G457" s="37"/>
      <c r="H457" s="37"/>
      <c r="I457" s="203"/>
      <c r="J457" s="37"/>
      <c r="K457" s="37"/>
      <c r="L457" s="40"/>
      <c r="M457" s="204"/>
      <c r="N457" s="205"/>
      <c r="O457" s="72"/>
      <c r="P457" s="72"/>
      <c r="Q457" s="72"/>
      <c r="R457" s="72"/>
      <c r="S457" s="72"/>
      <c r="T457" s="73"/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T457" s="18" t="s">
        <v>185</v>
      </c>
      <c r="AU457" s="18" t="s">
        <v>84</v>
      </c>
    </row>
    <row r="458" spans="1:47" s="2" customFormat="1" ht="12">
      <c r="A458" s="35"/>
      <c r="B458" s="36"/>
      <c r="C458" s="37"/>
      <c r="D458" s="206" t="s">
        <v>187</v>
      </c>
      <c r="E458" s="37"/>
      <c r="F458" s="207" t="s">
        <v>727</v>
      </c>
      <c r="G458" s="37"/>
      <c r="H458" s="37"/>
      <c r="I458" s="203"/>
      <c r="J458" s="37"/>
      <c r="K458" s="37"/>
      <c r="L458" s="40"/>
      <c r="M458" s="204"/>
      <c r="N458" s="205"/>
      <c r="O458" s="72"/>
      <c r="P458" s="72"/>
      <c r="Q458" s="72"/>
      <c r="R458" s="72"/>
      <c r="S458" s="72"/>
      <c r="T458" s="73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T458" s="18" t="s">
        <v>187</v>
      </c>
      <c r="AU458" s="18" t="s">
        <v>84</v>
      </c>
    </row>
    <row r="459" spans="2:51" s="13" customFormat="1" ht="12">
      <c r="B459" s="208"/>
      <c r="C459" s="209"/>
      <c r="D459" s="201" t="s">
        <v>189</v>
      </c>
      <c r="E459" s="210" t="s">
        <v>1</v>
      </c>
      <c r="F459" s="211" t="s">
        <v>728</v>
      </c>
      <c r="G459" s="209"/>
      <c r="H459" s="212">
        <v>2.94</v>
      </c>
      <c r="I459" s="213"/>
      <c r="J459" s="209"/>
      <c r="K459" s="209"/>
      <c r="L459" s="214"/>
      <c r="M459" s="215"/>
      <c r="N459" s="216"/>
      <c r="O459" s="216"/>
      <c r="P459" s="216"/>
      <c r="Q459" s="216"/>
      <c r="R459" s="216"/>
      <c r="S459" s="216"/>
      <c r="T459" s="217"/>
      <c r="AT459" s="218" t="s">
        <v>189</v>
      </c>
      <c r="AU459" s="218" t="s">
        <v>84</v>
      </c>
      <c r="AV459" s="13" t="s">
        <v>84</v>
      </c>
      <c r="AW459" s="13" t="s">
        <v>30</v>
      </c>
      <c r="AX459" s="13" t="s">
        <v>82</v>
      </c>
      <c r="AY459" s="218" t="s">
        <v>175</v>
      </c>
    </row>
    <row r="460" spans="1:65" s="2" customFormat="1" ht="19.9" customHeight="1">
      <c r="A460" s="35"/>
      <c r="B460" s="36"/>
      <c r="C460" s="188" t="s">
        <v>729</v>
      </c>
      <c r="D460" s="188" t="s">
        <v>178</v>
      </c>
      <c r="E460" s="189" t="s">
        <v>730</v>
      </c>
      <c r="F460" s="190" t="s">
        <v>731</v>
      </c>
      <c r="G460" s="191" t="s">
        <v>306</v>
      </c>
      <c r="H460" s="192">
        <v>3</v>
      </c>
      <c r="I460" s="193"/>
      <c r="J460" s="194">
        <f>ROUND(I460*H460,2)</f>
        <v>0</v>
      </c>
      <c r="K460" s="190" t="s">
        <v>182</v>
      </c>
      <c r="L460" s="40"/>
      <c r="M460" s="195" t="s">
        <v>1</v>
      </c>
      <c r="N460" s="196" t="s">
        <v>39</v>
      </c>
      <c r="O460" s="72"/>
      <c r="P460" s="197">
        <f>O460*H460</f>
        <v>0</v>
      </c>
      <c r="Q460" s="197">
        <v>0.00739</v>
      </c>
      <c r="R460" s="197">
        <f>Q460*H460</f>
        <v>0.02217</v>
      </c>
      <c r="S460" s="197">
        <v>0</v>
      </c>
      <c r="T460" s="198">
        <f>S460*H460</f>
        <v>0</v>
      </c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R460" s="199" t="s">
        <v>279</v>
      </c>
      <c r="AT460" s="199" t="s">
        <v>178</v>
      </c>
      <c r="AU460" s="199" t="s">
        <v>84</v>
      </c>
      <c r="AY460" s="18" t="s">
        <v>175</v>
      </c>
      <c r="BE460" s="200">
        <f>IF(N460="základní",J460,0)</f>
        <v>0</v>
      </c>
      <c r="BF460" s="200">
        <f>IF(N460="snížená",J460,0)</f>
        <v>0</v>
      </c>
      <c r="BG460" s="200">
        <f>IF(N460="zákl. přenesená",J460,0)</f>
        <v>0</v>
      </c>
      <c r="BH460" s="200">
        <f>IF(N460="sníž. přenesená",J460,0)</f>
        <v>0</v>
      </c>
      <c r="BI460" s="200">
        <f>IF(N460="nulová",J460,0)</f>
        <v>0</v>
      </c>
      <c r="BJ460" s="18" t="s">
        <v>82</v>
      </c>
      <c r="BK460" s="200">
        <f>ROUND(I460*H460,2)</f>
        <v>0</v>
      </c>
      <c r="BL460" s="18" t="s">
        <v>279</v>
      </c>
      <c r="BM460" s="199" t="s">
        <v>732</v>
      </c>
    </row>
    <row r="461" spans="1:47" s="2" customFormat="1" ht="29.25">
      <c r="A461" s="35"/>
      <c r="B461" s="36"/>
      <c r="C461" s="37"/>
      <c r="D461" s="201" t="s">
        <v>185</v>
      </c>
      <c r="E461" s="37"/>
      <c r="F461" s="202" t="s">
        <v>733</v>
      </c>
      <c r="G461" s="37"/>
      <c r="H461" s="37"/>
      <c r="I461" s="203"/>
      <c r="J461" s="37"/>
      <c r="K461" s="37"/>
      <c r="L461" s="40"/>
      <c r="M461" s="204"/>
      <c r="N461" s="205"/>
      <c r="O461" s="72"/>
      <c r="P461" s="72"/>
      <c r="Q461" s="72"/>
      <c r="R461" s="72"/>
      <c r="S461" s="72"/>
      <c r="T461" s="73"/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T461" s="18" t="s">
        <v>185</v>
      </c>
      <c r="AU461" s="18" t="s">
        <v>84</v>
      </c>
    </row>
    <row r="462" spans="1:47" s="2" customFormat="1" ht="12">
      <c r="A462" s="35"/>
      <c r="B462" s="36"/>
      <c r="C462" s="37"/>
      <c r="D462" s="206" t="s">
        <v>187</v>
      </c>
      <c r="E462" s="37"/>
      <c r="F462" s="207" t="s">
        <v>734</v>
      </c>
      <c r="G462" s="37"/>
      <c r="H462" s="37"/>
      <c r="I462" s="203"/>
      <c r="J462" s="37"/>
      <c r="K462" s="37"/>
      <c r="L462" s="40"/>
      <c r="M462" s="204"/>
      <c r="N462" s="205"/>
      <c r="O462" s="72"/>
      <c r="P462" s="72"/>
      <c r="Q462" s="72"/>
      <c r="R462" s="72"/>
      <c r="S462" s="72"/>
      <c r="T462" s="73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T462" s="18" t="s">
        <v>187</v>
      </c>
      <c r="AU462" s="18" t="s">
        <v>84</v>
      </c>
    </row>
    <row r="463" spans="2:51" s="13" customFormat="1" ht="12">
      <c r="B463" s="208"/>
      <c r="C463" s="209"/>
      <c r="D463" s="201" t="s">
        <v>189</v>
      </c>
      <c r="E463" s="210" t="s">
        <v>1</v>
      </c>
      <c r="F463" s="211" t="s">
        <v>735</v>
      </c>
      <c r="G463" s="209"/>
      <c r="H463" s="212">
        <v>3</v>
      </c>
      <c r="I463" s="213"/>
      <c r="J463" s="209"/>
      <c r="K463" s="209"/>
      <c r="L463" s="214"/>
      <c r="M463" s="215"/>
      <c r="N463" s="216"/>
      <c r="O463" s="216"/>
      <c r="P463" s="216"/>
      <c r="Q463" s="216"/>
      <c r="R463" s="216"/>
      <c r="S463" s="216"/>
      <c r="T463" s="217"/>
      <c r="AT463" s="218" t="s">
        <v>189</v>
      </c>
      <c r="AU463" s="218" t="s">
        <v>84</v>
      </c>
      <c r="AV463" s="13" t="s">
        <v>84</v>
      </c>
      <c r="AW463" s="13" t="s">
        <v>30</v>
      </c>
      <c r="AX463" s="13" t="s">
        <v>82</v>
      </c>
      <c r="AY463" s="218" t="s">
        <v>175</v>
      </c>
    </row>
    <row r="464" spans="1:65" s="2" customFormat="1" ht="22.15" customHeight="1">
      <c r="A464" s="35"/>
      <c r="B464" s="36"/>
      <c r="C464" s="188" t="s">
        <v>736</v>
      </c>
      <c r="D464" s="188" t="s">
        <v>178</v>
      </c>
      <c r="E464" s="189" t="s">
        <v>737</v>
      </c>
      <c r="F464" s="190" t="s">
        <v>738</v>
      </c>
      <c r="G464" s="191" t="s">
        <v>363</v>
      </c>
      <c r="H464" s="192">
        <v>1.742</v>
      </c>
      <c r="I464" s="193"/>
      <c r="J464" s="194">
        <f>ROUND(I464*H464,2)</f>
        <v>0</v>
      </c>
      <c r="K464" s="190" t="s">
        <v>182</v>
      </c>
      <c r="L464" s="40"/>
      <c r="M464" s="195" t="s">
        <v>1</v>
      </c>
      <c r="N464" s="196" t="s">
        <v>39</v>
      </c>
      <c r="O464" s="72"/>
      <c r="P464" s="197">
        <f>O464*H464</f>
        <v>0</v>
      </c>
      <c r="Q464" s="197">
        <v>0</v>
      </c>
      <c r="R464" s="197">
        <f>Q464*H464</f>
        <v>0</v>
      </c>
      <c r="S464" s="197">
        <v>0</v>
      </c>
      <c r="T464" s="198">
        <f>S464*H464</f>
        <v>0</v>
      </c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R464" s="199" t="s">
        <v>279</v>
      </c>
      <c r="AT464" s="199" t="s">
        <v>178</v>
      </c>
      <c r="AU464" s="199" t="s">
        <v>84</v>
      </c>
      <c r="AY464" s="18" t="s">
        <v>175</v>
      </c>
      <c r="BE464" s="200">
        <f>IF(N464="základní",J464,0)</f>
        <v>0</v>
      </c>
      <c r="BF464" s="200">
        <f>IF(N464="snížená",J464,0)</f>
        <v>0</v>
      </c>
      <c r="BG464" s="200">
        <f>IF(N464="zákl. přenesená",J464,0)</f>
        <v>0</v>
      </c>
      <c r="BH464" s="200">
        <f>IF(N464="sníž. přenesená",J464,0)</f>
        <v>0</v>
      </c>
      <c r="BI464" s="200">
        <f>IF(N464="nulová",J464,0)</f>
        <v>0</v>
      </c>
      <c r="BJ464" s="18" t="s">
        <v>82</v>
      </c>
      <c r="BK464" s="200">
        <f>ROUND(I464*H464,2)</f>
        <v>0</v>
      </c>
      <c r="BL464" s="18" t="s">
        <v>279</v>
      </c>
      <c r="BM464" s="199" t="s">
        <v>739</v>
      </c>
    </row>
    <row r="465" spans="1:47" s="2" customFormat="1" ht="39">
      <c r="A465" s="35"/>
      <c r="B465" s="36"/>
      <c r="C465" s="37"/>
      <c r="D465" s="201" t="s">
        <v>185</v>
      </c>
      <c r="E465" s="37"/>
      <c r="F465" s="202" t="s">
        <v>740</v>
      </c>
      <c r="G465" s="37"/>
      <c r="H465" s="37"/>
      <c r="I465" s="203"/>
      <c r="J465" s="37"/>
      <c r="K465" s="37"/>
      <c r="L465" s="40"/>
      <c r="M465" s="204"/>
      <c r="N465" s="205"/>
      <c r="O465" s="72"/>
      <c r="P465" s="72"/>
      <c r="Q465" s="72"/>
      <c r="R465" s="72"/>
      <c r="S465" s="72"/>
      <c r="T465" s="73"/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T465" s="18" t="s">
        <v>185</v>
      </c>
      <c r="AU465" s="18" t="s">
        <v>84</v>
      </c>
    </row>
    <row r="466" spans="1:47" s="2" customFormat="1" ht="12">
      <c r="A466" s="35"/>
      <c r="B466" s="36"/>
      <c r="C466" s="37"/>
      <c r="D466" s="206" t="s">
        <v>187</v>
      </c>
      <c r="E466" s="37"/>
      <c r="F466" s="207" t="s">
        <v>741</v>
      </c>
      <c r="G466" s="37"/>
      <c r="H466" s="37"/>
      <c r="I466" s="203"/>
      <c r="J466" s="37"/>
      <c r="K466" s="37"/>
      <c r="L466" s="40"/>
      <c r="M466" s="204"/>
      <c r="N466" s="205"/>
      <c r="O466" s="72"/>
      <c r="P466" s="72"/>
      <c r="Q466" s="72"/>
      <c r="R466" s="72"/>
      <c r="S466" s="72"/>
      <c r="T466" s="73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T466" s="18" t="s">
        <v>187</v>
      </c>
      <c r="AU466" s="18" t="s">
        <v>84</v>
      </c>
    </row>
    <row r="467" spans="2:63" s="12" customFormat="1" ht="22.9" customHeight="1">
      <c r="B467" s="172"/>
      <c r="C467" s="173"/>
      <c r="D467" s="174" t="s">
        <v>73</v>
      </c>
      <c r="E467" s="186" t="s">
        <v>742</v>
      </c>
      <c r="F467" s="186" t="s">
        <v>743</v>
      </c>
      <c r="G467" s="173"/>
      <c r="H467" s="173"/>
      <c r="I467" s="176"/>
      <c r="J467" s="187">
        <f>BK467</f>
        <v>0</v>
      </c>
      <c r="K467" s="173"/>
      <c r="L467" s="178"/>
      <c r="M467" s="179"/>
      <c r="N467" s="180"/>
      <c r="O467" s="180"/>
      <c r="P467" s="181">
        <f>SUM(P468:P478)</f>
        <v>0</v>
      </c>
      <c r="Q467" s="180"/>
      <c r="R467" s="181">
        <f>SUM(R468:R478)</f>
        <v>0.005649</v>
      </c>
      <c r="S467" s="180"/>
      <c r="T467" s="182">
        <f>SUM(T468:T478)</f>
        <v>0.003507</v>
      </c>
      <c r="AR467" s="183" t="s">
        <v>84</v>
      </c>
      <c r="AT467" s="184" t="s">
        <v>73</v>
      </c>
      <c r="AU467" s="184" t="s">
        <v>82</v>
      </c>
      <c r="AY467" s="183" t="s">
        <v>175</v>
      </c>
      <c r="BK467" s="185">
        <f>SUM(BK468:BK478)</f>
        <v>0</v>
      </c>
    </row>
    <row r="468" spans="1:65" s="2" customFormat="1" ht="14.45" customHeight="1">
      <c r="A468" s="35"/>
      <c r="B468" s="36"/>
      <c r="C468" s="188" t="s">
        <v>744</v>
      </c>
      <c r="D468" s="188" t="s">
        <v>178</v>
      </c>
      <c r="E468" s="189" t="s">
        <v>745</v>
      </c>
      <c r="F468" s="190" t="s">
        <v>746</v>
      </c>
      <c r="G468" s="191" t="s">
        <v>306</v>
      </c>
      <c r="H468" s="192">
        <v>2.1</v>
      </c>
      <c r="I468" s="193"/>
      <c r="J468" s="194">
        <f>ROUND(I468*H468,2)</f>
        <v>0</v>
      </c>
      <c r="K468" s="190" t="s">
        <v>182</v>
      </c>
      <c r="L468" s="40"/>
      <c r="M468" s="195" t="s">
        <v>1</v>
      </c>
      <c r="N468" s="196" t="s">
        <v>39</v>
      </c>
      <c r="O468" s="72"/>
      <c r="P468" s="197">
        <f>O468*H468</f>
        <v>0</v>
      </c>
      <c r="Q468" s="197">
        <v>0</v>
      </c>
      <c r="R468" s="197">
        <f>Q468*H468</f>
        <v>0</v>
      </c>
      <c r="S468" s="197">
        <v>0.00167</v>
      </c>
      <c r="T468" s="198">
        <f>S468*H468</f>
        <v>0.003507</v>
      </c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R468" s="199" t="s">
        <v>279</v>
      </c>
      <c r="AT468" s="199" t="s">
        <v>178</v>
      </c>
      <c r="AU468" s="199" t="s">
        <v>84</v>
      </c>
      <c r="AY468" s="18" t="s">
        <v>175</v>
      </c>
      <c r="BE468" s="200">
        <f>IF(N468="základní",J468,0)</f>
        <v>0</v>
      </c>
      <c r="BF468" s="200">
        <f>IF(N468="snížená",J468,0)</f>
        <v>0</v>
      </c>
      <c r="BG468" s="200">
        <f>IF(N468="zákl. přenesená",J468,0)</f>
        <v>0</v>
      </c>
      <c r="BH468" s="200">
        <f>IF(N468="sníž. přenesená",J468,0)</f>
        <v>0</v>
      </c>
      <c r="BI468" s="200">
        <f>IF(N468="nulová",J468,0)</f>
        <v>0</v>
      </c>
      <c r="BJ468" s="18" t="s">
        <v>82</v>
      </c>
      <c r="BK468" s="200">
        <f>ROUND(I468*H468,2)</f>
        <v>0</v>
      </c>
      <c r="BL468" s="18" t="s">
        <v>279</v>
      </c>
      <c r="BM468" s="199" t="s">
        <v>747</v>
      </c>
    </row>
    <row r="469" spans="1:47" s="2" customFormat="1" ht="12">
      <c r="A469" s="35"/>
      <c r="B469" s="36"/>
      <c r="C469" s="37"/>
      <c r="D469" s="201" t="s">
        <v>185</v>
      </c>
      <c r="E469" s="37"/>
      <c r="F469" s="202" t="s">
        <v>748</v>
      </c>
      <c r="G469" s="37"/>
      <c r="H469" s="37"/>
      <c r="I469" s="203"/>
      <c r="J469" s="37"/>
      <c r="K469" s="37"/>
      <c r="L469" s="40"/>
      <c r="M469" s="204"/>
      <c r="N469" s="205"/>
      <c r="O469" s="72"/>
      <c r="P469" s="72"/>
      <c r="Q469" s="72"/>
      <c r="R469" s="72"/>
      <c r="S469" s="72"/>
      <c r="T469" s="73"/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T469" s="18" t="s">
        <v>185</v>
      </c>
      <c r="AU469" s="18" t="s">
        <v>84</v>
      </c>
    </row>
    <row r="470" spans="1:47" s="2" customFormat="1" ht="12">
      <c r="A470" s="35"/>
      <c r="B470" s="36"/>
      <c r="C470" s="37"/>
      <c r="D470" s="206" t="s">
        <v>187</v>
      </c>
      <c r="E470" s="37"/>
      <c r="F470" s="207" t="s">
        <v>749</v>
      </c>
      <c r="G470" s="37"/>
      <c r="H470" s="37"/>
      <c r="I470" s="203"/>
      <c r="J470" s="37"/>
      <c r="K470" s="37"/>
      <c r="L470" s="40"/>
      <c r="M470" s="204"/>
      <c r="N470" s="205"/>
      <c r="O470" s="72"/>
      <c r="P470" s="72"/>
      <c r="Q470" s="72"/>
      <c r="R470" s="72"/>
      <c r="S470" s="72"/>
      <c r="T470" s="73"/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T470" s="18" t="s">
        <v>187</v>
      </c>
      <c r="AU470" s="18" t="s">
        <v>84</v>
      </c>
    </row>
    <row r="471" spans="2:51" s="13" customFormat="1" ht="12">
      <c r="B471" s="208"/>
      <c r="C471" s="209"/>
      <c r="D471" s="201" t="s">
        <v>189</v>
      </c>
      <c r="E471" s="210" t="s">
        <v>1</v>
      </c>
      <c r="F471" s="211" t="s">
        <v>750</v>
      </c>
      <c r="G471" s="209"/>
      <c r="H471" s="212">
        <v>2.1</v>
      </c>
      <c r="I471" s="213"/>
      <c r="J471" s="209"/>
      <c r="K471" s="209"/>
      <c r="L471" s="214"/>
      <c r="M471" s="215"/>
      <c r="N471" s="216"/>
      <c r="O471" s="216"/>
      <c r="P471" s="216"/>
      <c r="Q471" s="216"/>
      <c r="R471" s="216"/>
      <c r="S471" s="216"/>
      <c r="T471" s="217"/>
      <c r="AT471" s="218" t="s">
        <v>189</v>
      </c>
      <c r="AU471" s="218" t="s">
        <v>84</v>
      </c>
      <c r="AV471" s="13" t="s">
        <v>84</v>
      </c>
      <c r="AW471" s="13" t="s">
        <v>30</v>
      </c>
      <c r="AX471" s="13" t="s">
        <v>82</v>
      </c>
      <c r="AY471" s="218" t="s">
        <v>175</v>
      </c>
    </row>
    <row r="472" spans="1:65" s="2" customFormat="1" ht="22.15" customHeight="1">
      <c r="A472" s="35"/>
      <c r="B472" s="36"/>
      <c r="C472" s="188" t="s">
        <v>751</v>
      </c>
      <c r="D472" s="188" t="s">
        <v>178</v>
      </c>
      <c r="E472" s="189" t="s">
        <v>752</v>
      </c>
      <c r="F472" s="190" t="s">
        <v>753</v>
      </c>
      <c r="G472" s="191" t="s">
        <v>306</v>
      </c>
      <c r="H472" s="192">
        <v>2.1</v>
      </c>
      <c r="I472" s="193"/>
      <c r="J472" s="194">
        <f>ROUND(I472*H472,2)</f>
        <v>0</v>
      </c>
      <c r="K472" s="190" t="s">
        <v>182</v>
      </c>
      <c r="L472" s="40"/>
      <c r="M472" s="195" t="s">
        <v>1</v>
      </c>
      <c r="N472" s="196" t="s">
        <v>39</v>
      </c>
      <c r="O472" s="72"/>
      <c r="P472" s="197">
        <f>O472*H472</f>
        <v>0</v>
      </c>
      <c r="Q472" s="197">
        <v>0.00269</v>
      </c>
      <c r="R472" s="197">
        <f>Q472*H472</f>
        <v>0.005649</v>
      </c>
      <c r="S472" s="197">
        <v>0</v>
      </c>
      <c r="T472" s="198">
        <f>S472*H472</f>
        <v>0</v>
      </c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R472" s="199" t="s">
        <v>279</v>
      </c>
      <c r="AT472" s="199" t="s">
        <v>178</v>
      </c>
      <c r="AU472" s="199" t="s">
        <v>84</v>
      </c>
      <c r="AY472" s="18" t="s">
        <v>175</v>
      </c>
      <c r="BE472" s="200">
        <f>IF(N472="základní",J472,0)</f>
        <v>0</v>
      </c>
      <c r="BF472" s="200">
        <f>IF(N472="snížená",J472,0)</f>
        <v>0</v>
      </c>
      <c r="BG472" s="200">
        <f>IF(N472="zákl. přenesená",J472,0)</f>
        <v>0</v>
      </c>
      <c r="BH472" s="200">
        <f>IF(N472="sníž. přenesená",J472,0)</f>
        <v>0</v>
      </c>
      <c r="BI472" s="200">
        <f>IF(N472="nulová",J472,0)</f>
        <v>0</v>
      </c>
      <c r="BJ472" s="18" t="s">
        <v>82</v>
      </c>
      <c r="BK472" s="200">
        <f>ROUND(I472*H472,2)</f>
        <v>0</v>
      </c>
      <c r="BL472" s="18" t="s">
        <v>279</v>
      </c>
      <c r="BM472" s="199" t="s">
        <v>754</v>
      </c>
    </row>
    <row r="473" spans="1:47" s="2" customFormat="1" ht="19.5">
      <c r="A473" s="35"/>
      <c r="B473" s="36"/>
      <c r="C473" s="37"/>
      <c r="D473" s="201" t="s">
        <v>185</v>
      </c>
      <c r="E473" s="37"/>
      <c r="F473" s="202" t="s">
        <v>755</v>
      </c>
      <c r="G473" s="37"/>
      <c r="H473" s="37"/>
      <c r="I473" s="203"/>
      <c r="J473" s="37"/>
      <c r="K473" s="37"/>
      <c r="L473" s="40"/>
      <c r="M473" s="204"/>
      <c r="N473" s="205"/>
      <c r="O473" s="72"/>
      <c r="P473" s="72"/>
      <c r="Q473" s="72"/>
      <c r="R473" s="72"/>
      <c r="S473" s="72"/>
      <c r="T473" s="73"/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T473" s="18" t="s">
        <v>185</v>
      </c>
      <c r="AU473" s="18" t="s">
        <v>84</v>
      </c>
    </row>
    <row r="474" spans="1:47" s="2" customFormat="1" ht="12">
      <c r="A474" s="35"/>
      <c r="B474" s="36"/>
      <c r="C474" s="37"/>
      <c r="D474" s="206" t="s">
        <v>187</v>
      </c>
      <c r="E474" s="37"/>
      <c r="F474" s="207" t="s">
        <v>756</v>
      </c>
      <c r="G474" s="37"/>
      <c r="H474" s="37"/>
      <c r="I474" s="203"/>
      <c r="J474" s="37"/>
      <c r="K474" s="37"/>
      <c r="L474" s="40"/>
      <c r="M474" s="204"/>
      <c r="N474" s="205"/>
      <c r="O474" s="72"/>
      <c r="P474" s="72"/>
      <c r="Q474" s="72"/>
      <c r="R474" s="72"/>
      <c r="S474" s="72"/>
      <c r="T474" s="73"/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T474" s="18" t="s">
        <v>187</v>
      </c>
      <c r="AU474" s="18" t="s">
        <v>84</v>
      </c>
    </row>
    <row r="475" spans="2:51" s="13" customFormat="1" ht="12">
      <c r="B475" s="208"/>
      <c r="C475" s="209"/>
      <c r="D475" s="201" t="s">
        <v>189</v>
      </c>
      <c r="E475" s="210" t="s">
        <v>1</v>
      </c>
      <c r="F475" s="211" t="s">
        <v>750</v>
      </c>
      <c r="G475" s="209"/>
      <c r="H475" s="212">
        <v>2.1</v>
      </c>
      <c r="I475" s="213"/>
      <c r="J475" s="209"/>
      <c r="K475" s="209"/>
      <c r="L475" s="214"/>
      <c r="M475" s="215"/>
      <c r="N475" s="216"/>
      <c r="O475" s="216"/>
      <c r="P475" s="216"/>
      <c r="Q475" s="216"/>
      <c r="R475" s="216"/>
      <c r="S475" s="216"/>
      <c r="T475" s="217"/>
      <c r="AT475" s="218" t="s">
        <v>189</v>
      </c>
      <c r="AU475" s="218" t="s">
        <v>84</v>
      </c>
      <c r="AV475" s="13" t="s">
        <v>84</v>
      </c>
      <c r="AW475" s="13" t="s">
        <v>30</v>
      </c>
      <c r="AX475" s="13" t="s">
        <v>82</v>
      </c>
      <c r="AY475" s="218" t="s">
        <v>175</v>
      </c>
    </row>
    <row r="476" spans="1:65" s="2" customFormat="1" ht="22.15" customHeight="1">
      <c r="A476" s="35"/>
      <c r="B476" s="36"/>
      <c r="C476" s="188" t="s">
        <v>757</v>
      </c>
      <c r="D476" s="188" t="s">
        <v>178</v>
      </c>
      <c r="E476" s="189" t="s">
        <v>758</v>
      </c>
      <c r="F476" s="190" t="s">
        <v>759</v>
      </c>
      <c r="G476" s="191" t="s">
        <v>363</v>
      </c>
      <c r="H476" s="192">
        <v>0.006</v>
      </c>
      <c r="I476" s="193"/>
      <c r="J476" s="194">
        <f>ROUND(I476*H476,2)</f>
        <v>0</v>
      </c>
      <c r="K476" s="190" t="s">
        <v>182</v>
      </c>
      <c r="L476" s="40"/>
      <c r="M476" s="195" t="s">
        <v>1</v>
      </c>
      <c r="N476" s="196" t="s">
        <v>39</v>
      </c>
      <c r="O476" s="72"/>
      <c r="P476" s="197">
        <f>O476*H476</f>
        <v>0</v>
      </c>
      <c r="Q476" s="197">
        <v>0</v>
      </c>
      <c r="R476" s="197">
        <f>Q476*H476</f>
        <v>0</v>
      </c>
      <c r="S476" s="197">
        <v>0</v>
      </c>
      <c r="T476" s="198">
        <f>S476*H476</f>
        <v>0</v>
      </c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R476" s="199" t="s">
        <v>279</v>
      </c>
      <c r="AT476" s="199" t="s">
        <v>178</v>
      </c>
      <c r="AU476" s="199" t="s">
        <v>84</v>
      </c>
      <c r="AY476" s="18" t="s">
        <v>175</v>
      </c>
      <c r="BE476" s="200">
        <f>IF(N476="základní",J476,0)</f>
        <v>0</v>
      </c>
      <c r="BF476" s="200">
        <f>IF(N476="snížená",J476,0)</f>
        <v>0</v>
      </c>
      <c r="BG476" s="200">
        <f>IF(N476="zákl. přenesená",J476,0)</f>
        <v>0</v>
      </c>
      <c r="BH476" s="200">
        <f>IF(N476="sníž. přenesená",J476,0)</f>
        <v>0</v>
      </c>
      <c r="BI476" s="200">
        <f>IF(N476="nulová",J476,0)</f>
        <v>0</v>
      </c>
      <c r="BJ476" s="18" t="s">
        <v>82</v>
      </c>
      <c r="BK476" s="200">
        <f>ROUND(I476*H476,2)</f>
        <v>0</v>
      </c>
      <c r="BL476" s="18" t="s">
        <v>279</v>
      </c>
      <c r="BM476" s="199" t="s">
        <v>760</v>
      </c>
    </row>
    <row r="477" spans="1:47" s="2" customFormat="1" ht="29.25">
      <c r="A477" s="35"/>
      <c r="B477" s="36"/>
      <c r="C477" s="37"/>
      <c r="D477" s="201" t="s">
        <v>185</v>
      </c>
      <c r="E477" s="37"/>
      <c r="F477" s="202" t="s">
        <v>761</v>
      </c>
      <c r="G477" s="37"/>
      <c r="H477" s="37"/>
      <c r="I477" s="203"/>
      <c r="J477" s="37"/>
      <c r="K477" s="37"/>
      <c r="L477" s="40"/>
      <c r="M477" s="204"/>
      <c r="N477" s="205"/>
      <c r="O477" s="72"/>
      <c r="P477" s="72"/>
      <c r="Q477" s="72"/>
      <c r="R477" s="72"/>
      <c r="S477" s="72"/>
      <c r="T477" s="73"/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T477" s="18" t="s">
        <v>185</v>
      </c>
      <c r="AU477" s="18" t="s">
        <v>84</v>
      </c>
    </row>
    <row r="478" spans="1:47" s="2" customFormat="1" ht="12">
      <c r="A478" s="35"/>
      <c r="B478" s="36"/>
      <c r="C478" s="37"/>
      <c r="D478" s="206" t="s">
        <v>187</v>
      </c>
      <c r="E478" s="37"/>
      <c r="F478" s="207" t="s">
        <v>762</v>
      </c>
      <c r="G478" s="37"/>
      <c r="H478" s="37"/>
      <c r="I478" s="203"/>
      <c r="J478" s="37"/>
      <c r="K478" s="37"/>
      <c r="L478" s="40"/>
      <c r="M478" s="204"/>
      <c r="N478" s="205"/>
      <c r="O478" s="72"/>
      <c r="P478" s="72"/>
      <c r="Q478" s="72"/>
      <c r="R478" s="72"/>
      <c r="S478" s="72"/>
      <c r="T478" s="73"/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T478" s="18" t="s">
        <v>187</v>
      </c>
      <c r="AU478" s="18" t="s">
        <v>84</v>
      </c>
    </row>
    <row r="479" spans="2:63" s="12" customFormat="1" ht="22.9" customHeight="1">
      <c r="B479" s="172"/>
      <c r="C479" s="173"/>
      <c r="D479" s="174" t="s">
        <v>73</v>
      </c>
      <c r="E479" s="186" t="s">
        <v>763</v>
      </c>
      <c r="F479" s="186" t="s">
        <v>764</v>
      </c>
      <c r="G479" s="173"/>
      <c r="H479" s="173"/>
      <c r="I479" s="176"/>
      <c r="J479" s="187">
        <f>BK479</f>
        <v>0</v>
      </c>
      <c r="K479" s="173"/>
      <c r="L479" s="178"/>
      <c r="M479" s="179"/>
      <c r="N479" s="180"/>
      <c r="O479" s="180"/>
      <c r="P479" s="181">
        <f>SUM(P480:P559)</f>
        <v>0</v>
      </c>
      <c r="Q479" s="180"/>
      <c r="R479" s="181">
        <f>SUM(R480:R559)</f>
        <v>0.29885</v>
      </c>
      <c r="S479" s="180"/>
      <c r="T479" s="182">
        <f>SUM(T480:T559)</f>
        <v>0.21400000000000002</v>
      </c>
      <c r="AR479" s="183" t="s">
        <v>84</v>
      </c>
      <c r="AT479" s="184" t="s">
        <v>73</v>
      </c>
      <c r="AU479" s="184" t="s">
        <v>82</v>
      </c>
      <c r="AY479" s="183" t="s">
        <v>175</v>
      </c>
      <c r="BK479" s="185">
        <f>SUM(BK480:BK559)</f>
        <v>0</v>
      </c>
    </row>
    <row r="480" spans="1:65" s="2" customFormat="1" ht="22.15" customHeight="1">
      <c r="A480" s="35"/>
      <c r="B480" s="36"/>
      <c r="C480" s="188" t="s">
        <v>765</v>
      </c>
      <c r="D480" s="188" t="s">
        <v>178</v>
      </c>
      <c r="E480" s="189" t="s">
        <v>766</v>
      </c>
      <c r="F480" s="190" t="s">
        <v>767</v>
      </c>
      <c r="G480" s="191" t="s">
        <v>198</v>
      </c>
      <c r="H480" s="192">
        <v>2</v>
      </c>
      <c r="I480" s="193"/>
      <c r="J480" s="194">
        <f>ROUND(I480*H480,2)</f>
        <v>0</v>
      </c>
      <c r="K480" s="190" t="s">
        <v>182</v>
      </c>
      <c r="L480" s="40"/>
      <c r="M480" s="195" t="s">
        <v>1</v>
      </c>
      <c r="N480" s="196" t="s">
        <v>39</v>
      </c>
      <c r="O480" s="72"/>
      <c r="P480" s="197">
        <f>O480*H480</f>
        <v>0</v>
      </c>
      <c r="Q480" s="197">
        <v>0</v>
      </c>
      <c r="R480" s="197">
        <f>Q480*H480</f>
        <v>0</v>
      </c>
      <c r="S480" s="197">
        <v>0.005</v>
      </c>
      <c r="T480" s="198">
        <f>S480*H480</f>
        <v>0.01</v>
      </c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R480" s="199" t="s">
        <v>279</v>
      </c>
      <c r="AT480" s="199" t="s">
        <v>178</v>
      </c>
      <c r="AU480" s="199" t="s">
        <v>84</v>
      </c>
      <c r="AY480" s="18" t="s">
        <v>175</v>
      </c>
      <c r="BE480" s="200">
        <f>IF(N480="základní",J480,0)</f>
        <v>0</v>
      </c>
      <c r="BF480" s="200">
        <f>IF(N480="snížená",J480,0)</f>
        <v>0</v>
      </c>
      <c r="BG480" s="200">
        <f>IF(N480="zákl. přenesená",J480,0)</f>
        <v>0</v>
      </c>
      <c r="BH480" s="200">
        <f>IF(N480="sníž. přenesená",J480,0)</f>
        <v>0</v>
      </c>
      <c r="BI480" s="200">
        <f>IF(N480="nulová",J480,0)</f>
        <v>0</v>
      </c>
      <c r="BJ480" s="18" t="s">
        <v>82</v>
      </c>
      <c r="BK480" s="200">
        <f>ROUND(I480*H480,2)</f>
        <v>0</v>
      </c>
      <c r="BL480" s="18" t="s">
        <v>279</v>
      </c>
      <c r="BM480" s="199" t="s">
        <v>768</v>
      </c>
    </row>
    <row r="481" spans="1:47" s="2" customFormat="1" ht="19.5">
      <c r="A481" s="35"/>
      <c r="B481" s="36"/>
      <c r="C481" s="37"/>
      <c r="D481" s="201" t="s">
        <v>185</v>
      </c>
      <c r="E481" s="37"/>
      <c r="F481" s="202" t="s">
        <v>769</v>
      </c>
      <c r="G481" s="37"/>
      <c r="H481" s="37"/>
      <c r="I481" s="203"/>
      <c r="J481" s="37"/>
      <c r="K481" s="37"/>
      <c r="L481" s="40"/>
      <c r="M481" s="204"/>
      <c r="N481" s="205"/>
      <c r="O481" s="72"/>
      <c r="P481" s="72"/>
      <c r="Q481" s="72"/>
      <c r="R481" s="72"/>
      <c r="S481" s="72"/>
      <c r="T481" s="73"/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T481" s="18" t="s">
        <v>185</v>
      </c>
      <c r="AU481" s="18" t="s">
        <v>84</v>
      </c>
    </row>
    <row r="482" spans="1:47" s="2" customFormat="1" ht="12">
      <c r="A482" s="35"/>
      <c r="B482" s="36"/>
      <c r="C482" s="37"/>
      <c r="D482" s="206" t="s">
        <v>187</v>
      </c>
      <c r="E482" s="37"/>
      <c r="F482" s="207" t="s">
        <v>770</v>
      </c>
      <c r="G482" s="37"/>
      <c r="H482" s="37"/>
      <c r="I482" s="203"/>
      <c r="J482" s="37"/>
      <c r="K482" s="37"/>
      <c r="L482" s="40"/>
      <c r="M482" s="204"/>
      <c r="N482" s="205"/>
      <c r="O482" s="72"/>
      <c r="P482" s="72"/>
      <c r="Q482" s="72"/>
      <c r="R482" s="72"/>
      <c r="S482" s="72"/>
      <c r="T482" s="73"/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  <c r="AE482" s="35"/>
      <c r="AT482" s="18" t="s">
        <v>187</v>
      </c>
      <c r="AU482" s="18" t="s">
        <v>84</v>
      </c>
    </row>
    <row r="483" spans="1:65" s="2" customFormat="1" ht="22.15" customHeight="1">
      <c r="A483" s="35"/>
      <c r="B483" s="36"/>
      <c r="C483" s="188" t="s">
        <v>771</v>
      </c>
      <c r="D483" s="188" t="s">
        <v>178</v>
      </c>
      <c r="E483" s="189" t="s">
        <v>772</v>
      </c>
      <c r="F483" s="190" t="s">
        <v>773</v>
      </c>
      <c r="G483" s="191" t="s">
        <v>198</v>
      </c>
      <c r="H483" s="192">
        <v>2</v>
      </c>
      <c r="I483" s="193"/>
      <c r="J483" s="194">
        <f>ROUND(I483*H483,2)</f>
        <v>0</v>
      </c>
      <c r="K483" s="190" t="s">
        <v>182</v>
      </c>
      <c r="L483" s="40"/>
      <c r="M483" s="195" t="s">
        <v>1</v>
      </c>
      <c r="N483" s="196" t="s">
        <v>39</v>
      </c>
      <c r="O483" s="72"/>
      <c r="P483" s="197">
        <f>O483*H483</f>
        <v>0</v>
      </c>
      <c r="Q483" s="197">
        <v>0</v>
      </c>
      <c r="R483" s="197">
        <f>Q483*H483</f>
        <v>0</v>
      </c>
      <c r="S483" s="197">
        <v>0</v>
      </c>
      <c r="T483" s="198">
        <f>S483*H483</f>
        <v>0</v>
      </c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R483" s="199" t="s">
        <v>279</v>
      </c>
      <c r="AT483" s="199" t="s">
        <v>178</v>
      </c>
      <c r="AU483" s="199" t="s">
        <v>84</v>
      </c>
      <c r="AY483" s="18" t="s">
        <v>175</v>
      </c>
      <c r="BE483" s="200">
        <f>IF(N483="základní",J483,0)</f>
        <v>0</v>
      </c>
      <c r="BF483" s="200">
        <f>IF(N483="snížená",J483,0)</f>
        <v>0</v>
      </c>
      <c r="BG483" s="200">
        <f>IF(N483="zákl. přenesená",J483,0)</f>
        <v>0</v>
      </c>
      <c r="BH483" s="200">
        <f>IF(N483="sníž. přenesená",J483,0)</f>
        <v>0</v>
      </c>
      <c r="BI483" s="200">
        <f>IF(N483="nulová",J483,0)</f>
        <v>0</v>
      </c>
      <c r="BJ483" s="18" t="s">
        <v>82</v>
      </c>
      <c r="BK483" s="200">
        <f>ROUND(I483*H483,2)</f>
        <v>0</v>
      </c>
      <c r="BL483" s="18" t="s">
        <v>279</v>
      </c>
      <c r="BM483" s="199" t="s">
        <v>774</v>
      </c>
    </row>
    <row r="484" spans="1:47" s="2" customFormat="1" ht="29.25">
      <c r="A484" s="35"/>
      <c r="B484" s="36"/>
      <c r="C484" s="37"/>
      <c r="D484" s="201" t="s">
        <v>185</v>
      </c>
      <c r="E484" s="37"/>
      <c r="F484" s="202" t="s">
        <v>775</v>
      </c>
      <c r="G484" s="37"/>
      <c r="H484" s="37"/>
      <c r="I484" s="203"/>
      <c r="J484" s="37"/>
      <c r="K484" s="37"/>
      <c r="L484" s="40"/>
      <c r="M484" s="204"/>
      <c r="N484" s="205"/>
      <c r="O484" s="72"/>
      <c r="P484" s="72"/>
      <c r="Q484" s="72"/>
      <c r="R484" s="72"/>
      <c r="S484" s="72"/>
      <c r="T484" s="73"/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T484" s="18" t="s">
        <v>185</v>
      </c>
      <c r="AU484" s="18" t="s">
        <v>84</v>
      </c>
    </row>
    <row r="485" spans="1:47" s="2" customFormat="1" ht="12">
      <c r="A485" s="35"/>
      <c r="B485" s="36"/>
      <c r="C485" s="37"/>
      <c r="D485" s="206" t="s">
        <v>187</v>
      </c>
      <c r="E485" s="37"/>
      <c r="F485" s="207" t="s">
        <v>776</v>
      </c>
      <c r="G485" s="37"/>
      <c r="H485" s="37"/>
      <c r="I485" s="203"/>
      <c r="J485" s="37"/>
      <c r="K485" s="37"/>
      <c r="L485" s="40"/>
      <c r="M485" s="204"/>
      <c r="N485" s="205"/>
      <c r="O485" s="72"/>
      <c r="P485" s="72"/>
      <c r="Q485" s="72"/>
      <c r="R485" s="72"/>
      <c r="S485" s="72"/>
      <c r="T485" s="73"/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T485" s="18" t="s">
        <v>187</v>
      </c>
      <c r="AU485" s="18" t="s">
        <v>84</v>
      </c>
    </row>
    <row r="486" spans="2:51" s="13" customFormat="1" ht="12">
      <c r="B486" s="208"/>
      <c r="C486" s="209"/>
      <c r="D486" s="201" t="s">
        <v>189</v>
      </c>
      <c r="E486" s="210" t="s">
        <v>1</v>
      </c>
      <c r="F486" s="211" t="s">
        <v>777</v>
      </c>
      <c r="G486" s="209"/>
      <c r="H486" s="212">
        <v>2</v>
      </c>
      <c r="I486" s="213"/>
      <c r="J486" s="209"/>
      <c r="K486" s="209"/>
      <c r="L486" s="214"/>
      <c r="M486" s="215"/>
      <c r="N486" s="216"/>
      <c r="O486" s="216"/>
      <c r="P486" s="216"/>
      <c r="Q486" s="216"/>
      <c r="R486" s="216"/>
      <c r="S486" s="216"/>
      <c r="T486" s="217"/>
      <c r="AT486" s="218" t="s">
        <v>189</v>
      </c>
      <c r="AU486" s="218" t="s">
        <v>84</v>
      </c>
      <c r="AV486" s="13" t="s">
        <v>84</v>
      </c>
      <c r="AW486" s="13" t="s">
        <v>30</v>
      </c>
      <c r="AX486" s="13" t="s">
        <v>82</v>
      </c>
      <c r="AY486" s="218" t="s">
        <v>175</v>
      </c>
    </row>
    <row r="487" spans="1:65" s="2" customFormat="1" ht="40.15" customHeight="1">
      <c r="A487" s="35"/>
      <c r="B487" s="36"/>
      <c r="C487" s="219" t="s">
        <v>778</v>
      </c>
      <c r="D487" s="219" t="s">
        <v>287</v>
      </c>
      <c r="E487" s="220" t="s">
        <v>779</v>
      </c>
      <c r="F487" s="221" t="s">
        <v>780</v>
      </c>
      <c r="G487" s="222" t="s">
        <v>198</v>
      </c>
      <c r="H487" s="223">
        <v>2</v>
      </c>
      <c r="I487" s="224"/>
      <c r="J487" s="225">
        <f>ROUND(I487*H487,2)</f>
        <v>0</v>
      </c>
      <c r="K487" s="221" t="s">
        <v>1</v>
      </c>
      <c r="L487" s="226"/>
      <c r="M487" s="227" t="s">
        <v>1</v>
      </c>
      <c r="N487" s="228" t="s">
        <v>39</v>
      </c>
      <c r="O487" s="72"/>
      <c r="P487" s="197">
        <f>O487*H487</f>
        <v>0</v>
      </c>
      <c r="Q487" s="197">
        <v>0.0175</v>
      </c>
      <c r="R487" s="197">
        <f>Q487*H487</f>
        <v>0.035</v>
      </c>
      <c r="S487" s="197">
        <v>0</v>
      </c>
      <c r="T487" s="198">
        <f>S487*H487</f>
        <v>0</v>
      </c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R487" s="199" t="s">
        <v>381</v>
      </c>
      <c r="AT487" s="199" t="s">
        <v>287</v>
      </c>
      <c r="AU487" s="199" t="s">
        <v>84</v>
      </c>
      <c r="AY487" s="18" t="s">
        <v>175</v>
      </c>
      <c r="BE487" s="200">
        <f>IF(N487="základní",J487,0)</f>
        <v>0</v>
      </c>
      <c r="BF487" s="200">
        <f>IF(N487="snížená",J487,0)</f>
        <v>0</v>
      </c>
      <c r="BG487" s="200">
        <f>IF(N487="zákl. přenesená",J487,0)</f>
        <v>0</v>
      </c>
      <c r="BH487" s="200">
        <f>IF(N487="sníž. přenesená",J487,0)</f>
        <v>0</v>
      </c>
      <c r="BI487" s="200">
        <f>IF(N487="nulová",J487,0)</f>
        <v>0</v>
      </c>
      <c r="BJ487" s="18" t="s">
        <v>82</v>
      </c>
      <c r="BK487" s="200">
        <f>ROUND(I487*H487,2)</f>
        <v>0</v>
      </c>
      <c r="BL487" s="18" t="s">
        <v>279</v>
      </c>
      <c r="BM487" s="199" t="s">
        <v>781</v>
      </c>
    </row>
    <row r="488" spans="1:47" s="2" customFormat="1" ht="19.5">
      <c r="A488" s="35"/>
      <c r="B488" s="36"/>
      <c r="C488" s="37"/>
      <c r="D488" s="201" t="s">
        <v>185</v>
      </c>
      <c r="E488" s="37"/>
      <c r="F488" s="202" t="s">
        <v>782</v>
      </c>
      <c r="G488" s="37"/>
      <c r="H488" s="37"/>
      <c r="I488" s="203"/>
      <c r="J488" s="37"/>
      <c r="K488" s="37"/>
      <c r="L488" s="40"/>
      <c r="M488" s="204"/>
      <c r="N488" s="205"/>
      <c r="O488" s="72"/>
      <c r="P488" s="72"/>
      <c r="Q488" s="72"/>
      <c r="R488" s="72"/>
      <c r="S488" s="72"/>
      <c r="T488" s="73"/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T488" s="18" t="s">
        <v>185</v>
      </c>
      <c r="AU488" s="18" t="s">
        <v>84</v>
      </c>
    </row>
    <row r="489" spans="1:65" s="2" customFormat="1" ht="22.15" customHeight="1">
      <c r="A489" s="35"/>
      <c r="B489" s="36"/>
      <c r="C489" s="188" t="s">
        <v>783</v>
      </c>
      <c r="D489" s="188" t="s">
        <v>178</v>
      </c>
      <c r="E489" s="189" t="s">
        <v>784</v>
      </c>
      <c r="F489" s="190" t="s">
        <v>785</v>
      </c>
      <c r="G489" s="191" t="s">
        <v>198</v>
      </c>
      <c r="H489" s="192">
        <v>2</v>
      </c>
      <c r="I489" s="193"/>
      <c r="J489" s="194">
        <f>ROUND(I489*H489,2)</f>
        <v>0</v>
      </c>
      <c r="K489" s="190" t="s">
        <v>182</v>
      </c>
      <c r="L489" s="40"/>
      <c r="M489" s="195" t="s">
        <v>1</v>
      </c>
      <c r="N489" s="196" t="s">
        <v>39</v>
      </c>
      <c r="O489" s="72"/>
      <c r="P489" s="197">
        <f>O489*H489</f>
        <v>0</v>
      </c>
      <c r="Q489" s="197">
        <v>0</v>
      </c>
      <c r="R489" s="197">
        <f>Q489*H489</f>
        <v>0</v>
      </c>
      <c r="S489" s="197">
        <v>0</v>
      </c>
      <c r="T489" s="198">
        <f>S489*H489</f>
        <v>0</v>
      </c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R489" s="199" t="s">
        <v>279</v>
      </c>
      <c r="AT489" s="199" t="s">
        <v>178</v>
      </c>
      <c r="AU489" s="199" t="s">
        <v>84</v>
      </c>
      <c r="AY489" s="18" t="s">
        <v>175</v>
      </c>
      <c r="BE489" s="200">
        <f>IF(N489="základní",J489,0)</f>
        <v>0</v>
      </c>
      <c r="BF489" s="200">
        <f>IF(N489="snížená",J489,0)</f>
        <v>0</v>
      </c>
      <c r="BG489" s="200">
        <f>IF(N489="zákl. přenesená",J489,0)</f>
        <v>0</v>
      </c>
      <c r="BH489" s="200">
        <f>IF(N489="sníž. přenesená",J489,0)</f>
        <v>0</v>
      </c>
      <c r="BI489" s="200">
        <f>IF(N489="nulová",J489,0)</f>
        <v>0</v>
      </c>
      <c r="BJ489" s="18" t="s">
        <v>82</v>
      </c>
      <c r="BK489" s="200">
        <f>ROUND(I489*H489,2)</f>
        <v>0</v>
      </c>
      <c r="BL489" s="18" t="s">
        <v>279</v>
      </c>
      <c r="BM489" s="199" t="s">
        <v>786</v>
      </c>
    </row>
    <row r="490" spans="1:47" s="2" customFormat="1" ht="19.5">
      <c r="A490" s="35"/>
      <c r="B490" s="36"/>
      <c r="C490" s="37"/>
      <c r="D490" s="201" t="s">
        <v>185</v>
      </c>
      <c r="E490" s="37"/>
      <c r="F490" s="202" t="s">
        <v>787</v>
      </c>
      <c r="G490" s="37"/>
      <c r="H490" s="37"/>
      <c r="I490" s="203"/>
      <c r="J490" s="37"/>
      <c r="K490" s="37"/>
      <c r="L490" s="40"/>
      <c r="M490" s="204"/>
      <c r="N490" s="205"/>
      <c r="O490" s="72"/>
      <c r="P490" s="72"/>
      <c r="Q490" s="72"/>
      <c r="R490" s="72"/>
      <c r="S490" s="72"/>
      <c r="T490" s="73"/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T490" s="18" t="s">
        <v>185</v>
      </c>
      <c r="AU490" s="18" t="s">
        <v>84</v>
      </c>
    </row>
    <row r="491" spans="1:47" s="2" customFormat="1" ht="12">
      <c r="A491" s="35"/>
      <c r="B491" s="36"/>
      <c r="C491" s="37"/>
      <c r="D491" s="206" t="s">
        <v>187</v>
      </c>
      <c r="E491" s="37"/>
      <c r="F491" s="207" t="s">
        <v>788</v>
      </c>
      <c r="G491" s="37"/>
      <c r="H491" s="37"/>
      <c r="I491" s="203"/>
      <c r="J491" s="37"/>
      <c r="K491" s="37"/>
      <c r="L491" s="40"/>
      <c r="M491" s="204"/>
      <c r="N491" s="205"/>
      <c r="O491" s="72"/>
      <c r="P491" s="72"/>
      <c r="Q491" s="72"/>
      <c r="R491" s="72"/>
      <c r="S491" s="72"/>
      <c r="T491" s="73"/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T491" s="18" t="s">
        <v>187</v>
      </c>
      <c r="AU491" s="18" t="s">
        <v>84</v>
      </c>
    </row>
    <row r="492" spans="2:51" s="13" customFormat="1" ht="12">
      <c r="B492" s="208"/>
      <c r="C492" s="209"/>
      <c r="D492" s="201" t="s">
        <v>189</v>
      </c>
      <c r="E492" s="210" t="s">
        <v>1</v>
      </c>
      <c r="F492" s="211" t="s">
        <v>789</v>
      </c>
      <c r="G492" s="209"/>
      <c r="H492" s="212">
        <v>1</v>
      </c>
      <c r="I492" s="213"/>
      <c r="J492" s="209"/>
      <c r="K492" s="209"/>
      <c r="L492" s="214"/>
      <c r="M492" s="215"/>
      <c r="N492" s="216"/>
      <c r="O492" s="216"/>
      <c r="P492" s="216"/>
      <c r="Q492" s="216"/>
      <c r="R492" s="216"/>
      <c r="S492" s="216"/>
      <c r="T492" s="217"/>
      <c r="AT492" s="218" t="s">
        <v>189</v>
      </c>
      <c r="AU492" s="218" t="s">
        <v>84</v>
      </c>
      <c r="AV492" s="13" t="s">
        <v>84</v>
      </c>
      <c r="AW492" s="13" t="s">
        <v>30</v>
      </c>
      <c r="AX492" s="13" t="s">
        <v>74</v>
      </c>
      <c r="AY492" s="218" t="s">
        <v>175</v>
      </c>
    </row>
    <row r="493" spans="2:51" s="13" customFormat="1" ht="12">
      <c r="B493" s="208"/>
      <c r="C493" s="209"/>
      <c r="D493" s="201" t="s">
        <v>189</v>
      </c>
      <c r="E493" s="210" t="s">
        <v>1</v>
      </c>
      <c r="F493" s="211" t="s">
        <v>790</v>
      </c>
      <c r="G493" s="209"/>
      <c r="H493" s="212">
        <v>1</v>
      </c>
      <c r="I493" s="213"/>
      <c r="J493" s="209"/>
      <c r="K493" s="209"/>
      <c r="L493" s="214"/>
      <c r="M493" s="215"/>
      <c r="N493" s="216"/>
      <c r="O493" s="216"/>
      <c r="P493" s="216"/>
      <c r="Q493" s="216"/>
      <c r="R493" s="216"/>
      <c r="S493" s="216"/>
      <c r="T493" s="217"/>
      <c r="AT493" s="218" t="s">
        <v>189</v>
      </c>
      <c r="AU493" s="218" t="s">
        <v>84</v>
      </c>
      <c r="AV493" s="13" t="s">
        <v>84</v>
      </c>
      <c r="AW493" s="13" t="s">
        <v>30</v>
      </c>
      <c r="AX493" s="13" t="s">
        <v>74</v>
      </c>
      <c r="AY493" s="218" t="s">
        <v>175</v>
      </c>
    </row>
    <row r="494" spans="2:51" s="14" customFormat="1" ht="12">
      <c r="B494" s="230"/>
      <c r="C494" s="231"/>
      <c r="D494" s="201" t="s">
        <v>189</v>
      </c>
      <c r="E494" s="232" t="s">
        <v>1</v>
      </c>
      <c r="F494" s="233" t="s">
        <v>472</v>
      </c>
      <c r="G494" s="231"/>
      <c r="H494" s="234">
        <v>2</v>
      </c>
      <c r="I494" s="235"/>
      <c r="J494" s="231"/>
      <c r="K494" s="231"/>
      <c r="L494" s="236"/>
      <c r="M494" s="237"/>
      <c r="N494" s="238"/>
      <c r="O494" s="238"/>
      <c r="P494" s="238"/>
      <c r="Q494" s="238"/>
      <c r="R494" s="238"/>
      <c r="S494" s="238"/>
      <c r="T494" s="239"/>
      <c r="AT494" s="240" t="s">
        <v>189</v>
      </c>
      <c r="AU494" s="240" t="s">
        <v>84</v>
      </c>
      <c r="AV494" s="14" t="s">
        <v>183</v>
      </c>
      <c r="AW494" s="14" t="s">
        <v>30</v>
      </c>
      <c r="AX494" s="14" t="s">
        <v>82</v>
      </c>
      <c r="AY494" s="240" t="s">
        <v>175</v>
      </c>
    </row>
    <row r="495" spans="1:65" s="2" customFormat="1" ht="30" customHeight="1">
      <c r="A495" s="35"/>
      <c r="B495" s="36"/>
      <c r="C495" s="219" t="s">
        <v>791</v>
      </c>
      <c r="D495" s="219" t="s">
        <v>287</v>
      </c>
      <c r="E495" s="220" t="s">
        <v>792</v>
      </c>
      <c r="F495" s="221" t="s">
        <v>793</v>
      </c>
      <c r="G495" s="222" t="s">
        <v>198</v>
      </c>
      <c r="H495" s="223">
        <v>2</v>
      </c>
      <c r="I495" s="224"/>
      <c r="J495" s="225">
        <f>ROUND(I495*H495,2)</f>
        <v>0</v>
      </c>
      <c r="K495" s="221" t="s">
        <v>1</v>
      </c>
      <c r="L495" s="226"/>
      <c r="M495" s="227" t="s">
        <v>1</v>
      </c>
      <c r="N495" s="228" t="s">
        <v>39</v>
      </c>
      <c r="O495" s="72"/>
      <c r="P495" s="197">
        <f>O495*H495</f>
        <v>0</v>
      </c>
      <c r="Q495" s="197">
        <v>0.0195</v>
      </c>
      <c r="R495" s="197">
        <f>Q495*H495</f>
        <v>0.039</v>
      </c>
      <c r="S495" s="197">
        <v>0</v>
      </c>
      <c r="T495" s="198">
        <f>S495*H495</f>
        <v>0</v>
      </c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R495" s="199" t="s">
        <v>381</v>
      </c>
      <c r="AT495" s="199" t="s">
        <v>287</v>
      </c>
      <c r="AU495" s="199" t="s">
        <v>84</v>
      </c>
      <c r="AY495" s="18" t="s">
        <v>175</v>
      </c>
      <c r="BE495" s="200">
        <f>IF(N495="základní",J495,0)</f>
        <v>0</v>
      </c>
      <c r="BF495" s="200">
        <f>IF(N495="snížená",J495,0)</f>
        <v>0</v>
      </c>
      <c r="BG495" s="200">
        <f>IF(N495="zákl. přenesená",J495,0)</f>
        <v>0</v>
      </c>
      <c r="BH495" s="200">
        <f>IF(N495="sníž. přenesená",J495,0)</f>
        <v>0</v>
      </c>
      <c r="BI495" s="200">
        <f>IF(N495="nulová",J495,0)</f>
        <v>0</v>
      </c>
      <c r="BJ495" s="18" t="s">
        <v>82</v>
      </c>
      <c r="BK495" s="200">
        <f>ROUND(I495*H495,2)</f>
        <v>0</v>
      </c>
      <c r="BL495" s="18" t="s">
        <v>279</v>
      </c>
      <c r="BM495" s="199" t="s">
        <v>794</v>
      </c>
    </row>
    <row r="496" spans="1:47" s="2" customFormat="1" ht="19.5">
      <c r="A496" s="35"/>
      <c r="B496" s="36"/>
      <c r="C496" s="37"/>
      <c r="D496" s="201" t="s">
        <v>185</v>
      </c>
      <c r="E496" s="37"/>
      <c r="F496" s="202" t="s">
        <v>795</v>
      </c>
      <c r="G496" s="37"/>
      <c r="H496" s="37"/>
      <c r="I496" s="203"/>
      <c r="J496" s="37"/>
      <c r="K496" s="37"/>
      <c r="L496" s="40"/>
      <c r="M496" s="204"/>
      <c r="N496" s="205"/>
      <c r="O496" s="72"/>
      <c r="P496" s="72"/>
      <c r="Q496" s="72"/>
      <c r="R496" s="72"/>
      <c r="S496" s="72"/>
      <c r="T496" s="73"/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T496" s="18" t="s">
        <v>185</v>
      </c>
      <c r="AU496" s="18" t="s">
        <v>84</v>
      </c>
    </row>
    <row r="497" spans="1:47" s="2" customFormat="1" ht="19.5">
      <c r="A497" s="35"/>
      <c r="B497" s="36"/>
      <c r="C497" s="37"/>
      <c r="D497" s="201" t="s">
        <v>386</v>
      </c>
      <c r="E497" s="37"/>
      <c r="F497" s="229" t="s">
        <v>796</v>
      </c>
      <c r="G497" s="37"/>
      <c r="H497" s="37"/>
      <c r="I497" s="203"/>
      <c r="J497" s="37"/>
      <c r="K497" s="37"/>
      <c r="L497" s="40"/>
      <c r="M497" s="204"/>
      <c r="N497" s="205"/>
      <c r="O497" s="72"/>
      <c r="P497" s="72"/>
      <c r="Q497" s="72"/>
      <c r="R497" s="72"/>
      <c r="S497" s="72"/>
      <c r="T497" s="73"/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T497" s="18" t="s">
        <v>386</v>
      </c>
      <c r="AU497" s="18" t="s">
        <v>84</v>
      </c>
    </row>
    <row r="498" spans="1:65" s="2" customFormat="1" ht="22.15" customHeight="1">
      <c r="A498" s="35"/>
      <c r="B498" s="36"/>
      <c r="C498" s="188" t="s">
        <v>797</v>
      </c>
      <c r="D498" s="188" t="s">
        <v>178</v>
      </c>
      <c r="E498" s="189" t="s">
        <v>798</v>
      </c>
      <c r="F498" s="190" t="s">
        <v>799</v>
      </c>
      <c r="G498" s="191" t="s">
        <v>198</v>
      </c>
      <c r="H498" s="192">
        <v>4</v>
      </c>
      <c r="I498" s="193"/>
      <c r="J498" s="194">
        <f>ROUND(I498*H498,2)</f>
        <v>0</v>
      </c>
      <c r="K498" s="190" t="s">
        <v>182</v>
      </c>
      <c r="L498" s="40"/>
      <c r="M498" s="195" t="s">
        <v>1</v>
      </c>
      <c r="N498" s="196" t="s">
        <v>39</v>
      </c>
      <c r="O498" s="72"/>
      <c r="P498" s="197">
        <f>O498*H498</f>
        <v>0</v>
      </c>
      <c r="Q498" s="197">
        <v>0</v>
      </c>
      <c r="R498" s="197">
        <f>Q498*H498</f>
        <v>0</v>
      </c>
      <c r="S498" s="197">
        <v>0</v>
      </c>
      <c r="T498" s="198">
        <f>S498*H498</f>
        <v>0</v>
      </c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R498" s="199" t="s">
        <v>279</v>
      </c>
      <c r="AT498" s="199" t="s">
        <v>178</v>
      </c>
      <c r="AU498" s="199" t="s">
        <v>84</v>
      </c>
      <c r="AY498" s="18" t="s">
        <v>175</v>
      </c>
      <c r="BE498" s="200">
        <f>IF(N498="základní",J498,0)</f>
        <v>0</v>
      </c>
      <c r="BF498" s="200">
        <f>IF(N498="snížená",J498,0)</f>
        <v>0</v>
      </c>
      <c r="BG498" s="200">
        <f>IF(N498="zákl. přenesená",J498,0)</f>
        <v>0</v>
      </c>
      <c r="BH498" s="200">
        <f>IF(N498="sníž. přenesená",J498,0)</f>
        <v>0</v>
      </c>
      <c r="BI498" s="200">
        <f>IF(N498="nulová",J498,0)</f>
        <v>0</v>
      </c>
      <c r="BJ498" s="18" t="s">
        <v>82</v>
      </c>
      <c r="BK498" s="200">
        <f>ROUND(I498*H498,2)</f>
        <v>0</v>
      </c>
      <c r="BL498" s="18" t="s">
        <v>279</v>
      </c>
      <c r="BM498" s="199" t="s">
        <v>800</v>
      </c>
    </row>
    <row r="499" spans="1:47" s="2" customFormat="1" ht="29.25">
      <c r="A499" s="35"/>
      <c r="B499" s="36"/>
      <c r="C499" s="37"/>
      <c r="D499" s="201" t="s">
        <v>185</v>
      </c>
      <c r="E499" s="37"/>
      <c r="F499" s="202" t="s">
        <v>801</v>
      </c>
      <c r="G499" s="37"/>
      <c r="H499" s="37"/>
      <c r="I499" s="203"/>
      <c r="J499" s="37"/>
      <c r="K499" s="37"/>
      <c r="L499" s="40"/>
      <c r="M499" s="204"/>
      <c r="N499" s="205"/>
      <c r="O499" s="72"/>
      <c r="P499" s="72"/>
      <c r="Q499" s="72"/>
      <c r="R499" s="72"/>
      <c r="S499" s="72"/>
      <c r="T499" s="73"/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T499" s="18" t="s">
        <v>185</v>
      </c>
      <c r="AU499" s="18" t="s">
        <v>84</v>
      </c>
    </row>
    <row r="500" spans="1:47" s="2" customFormat="1" ht="12">
      <c r="A500" s="35"/>
      <c r="B500" s="36"/>
      <c r="C500" s="37"/>
      <c r="D500" s="206" t="s">
        <v>187</v>
      </c>
      <c r="E500" s="37"/>
      <c r="F500" s="207" t="s">
        <v>802</v>
      </c>
      <c r="G500" s="37"/>
      <c r="H500" s="37"/>
      <c r="I500" s="203"/>
      <c r="J500" s="37"/>
      <c r="K500" s="37"/>
      <c r="L500" s="40"/>
      <c r="M500" s="204"/>
      <c r="N500" s="205"/>
      <c r="O500" s="72"/>
      <c r="P500" s="72"/>
      <c r="Q500" s="72"/>
      <c r="R500" s="72"/>
      <c r="S500" s="72"/>
      <c r="T500" s="73"/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T500" s="18" t="s">
        <v>187</v>
      </c>
      <c r="AU500" s="18" t="s">
        <v>84</v>
      </c>
    </row>
    <row r="501" spans="2:51" s="13" customFormat="1" ht="12">
      <c r="B501" s="208"/>
      <c r="C501" s="209"/>
      <c r="D501" s="201" t="s">
        <v>189</v>
      </c>
      <c r="E501" s="210" t="s">
        <v>1</v>
      </c>
      <c r="F501" s="211" t="s">
        <v>803</v>
      </c>
      <c r="G501" s="209"/>
      <c r="H501" s="212">
        <v>3</v>
      </c>
      <c r="I501" s="213"/>
      <c r="J501" s="209"/>
      <c r="K501" s="209"/>
      <c r="L501" s="214"/>
      <c r="M501" s="215"/>
      <c r="N501" s="216"/>
      <c r="O501" s="216"/>
      <c r="P501" s="216"/>
      <c r="Q501" s="216"/>
      <c r="R501" s="216"/>
      <c r="S501" s="216"/>
      <c r="T501" s="217"/>
      <c r="AT501" s="218" t="s">
        <v>189</v>
      </c>
      <c r="AU501" s="218" t="s">
        <v>84</v>
      </c>
      <c r="AV501" s="13" t="s">
        <v>84</v>
      </c>
      <c r="AW501" s="13" t="s">
        <v>30</v>
      </c>
      <c r="AX501" s="13" t="s">
        <v>74</v>
      </c>
      <c r="AY501" s="218" t="s">
        <v>175</v>
      </c>
    </row>
    <row r="502" spans="2:51" s="13" customFormat="1" ht="12">
      <c r="B502" s="208"/>
      <c r="C502" s="209"/>
      <c r="D502" s="201" t="s">
        <v>189</v>
      </c>
      <c r="E502" s="210" t="s">
        <v>1</v>
      </c>
      <c r="F502" s="211" t="s">
        <v>804</v>
      </c>
      <c r="G502" s="209"/>
      <c r="H502" s="212">
        <v>1</v>
      </c>
      <c r="I502" s="213"/>
      <c r="J502" s="209"/>
      <c r="K502" s="209"/>
      <c r="L502" s="214"/>
      <c r="M502" s="215"/>
      <c r="N502" s="216"/>
      <c r="O502" s="216"/>
      <c r="P502" s="216"/>
      <c r="Q502" s="216"/>
      <c r="R502" s="216"/>
      <c r="S502" s="216"/>
      <c r="T502" s="217"/>
      <c r="AT502" s="218" t="s">
        <v>189</v>
      </c>
      <c r="AU502" s="218" t="s">
        <v>84</v>
      </c>
      <c r="AV502" s="13" t="s">
        <v>84</v>
      </c>
      <c r="AW502" s="13" t="s">
        <v>30</v>
      </c>
      <c r="AX502" s="13" t="s">
        <v>74</v>
      </c>
      <c r="AY502" s="218" t="s">
        <v>175</v>
      </c>
    </row>
    <row r="503" spans="2:51" s="14" customFormat="1" ht="12">
      <c r="B503" s="230"/>
      <c r="C503" s="231"/>
      <c r="D503" s="201" t="s">
        <v>189</v>
      </c>
      <c r="E503" s="232" t="s">
        <v>1</v>
      </c>
      <c r="F503" s="233" t="s">
        <v>472</v>
      </c>
      <c r="G503" s="231"/>
      <c r="H503" s="234">
        <v>4</v>
      </c>
      <c r="I503" s="235"/>
      <c r="J503" s="231"/>
      <c r="K503" s="231"/>
      <c r="L503" s="236"/>
      <c r="M503" s="237"/>
      <c r="N503" s="238"/>
      <c r="O503" s="238"/>
      <c r="P503" s="238"/>
      <c r="Q503" s="238"/>
      <c r="R503" s="238"/>
      <c r="S503" s="238"/>
      <c r="T503" s="239"/>
      <c r="AT503" s="240" t="s">
        <v>189</v>
      </c>
      <c r="AU503" s="240" t="s">
        <v>84</v>
      </c>
      <c r="AV503" s="14" t="s">
        <v>183</v>
      </c>
      <c r="AW503" s="14" t="s">
        <v>30</v>
      </c>
      <c r="AX503" s="14" t="s">
        <v>82</v>
      </c>
      <c r="AY503" s="240" t="s">
        <v>175</v>
      </c>
    </row>
    <row r="504" spans="1:65" s="2" customFormat="1" ht="22.15" customHeight="1">
      <c r="A504" s="35"/>
      <c r="B504" s="36"/>
      <c r="C504" s="219" t="s">
        <v>805</v>
      </c>
      <c r="D504" s="219" t="s">
        <v>287</v>
      </c>
      <c r="E504" s="220" t="s">
        <v>806</v>
      </c>
      <c r="F504" s="221" t="s">
        <v>807</v>
      </c>
      <c r="G504" s="222" t="s">
        <v>198</v>
      </c>
      <c r="H504" s="223">
        <v>3</v>
      </c>
      <c r="I504" s="224"/>
      <c r="J504" s="225">
        <f>ROUND(I504*H504,2)</f>
        <v>0</v>
      </c>
      <c r="K504" s="221" t="s">
        <v>1</v>
      </c>
      <c r="L504" s="226"/>
      <c r="M504" s="227" t="s">
        <v>1</v>
      </c>
      <c r="N504" s="228" t="s">
        <v>39</v>
      </c>
      <c r="O504" s="72"/>
      <c r="P504" s="197">
        <f>O504*H504</f>
        <v>0</v>
      </c>
      <c r="Q504" s="197">
        <v>0.0195</v>
      </c>
      <c r="R504" s="197">
        <f>Q504*H504</f>
        <v>0.058499999999999996</v>
      </c>
      <c r="S504" s="197">
        <v>0</v>
      </c>
      <c r="T504" s="198">
        <f>S504*H504</f>
        <v>0</v>
      </c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R504" s="199" t="s">
        <v>381</v>
      </c>
      <c r="AT504" s="199" t="s">
        <v>287</v>
      </c>
      <c r="AU504" s="199" t="s">
        <v>84</v>
      </c>
      <c r="AY504" s="18" t="s">
        <v>175</v>
      </c>
      <c r="BE504" s="200">
        <f>IF(N504="základní",J504,0)</f>
        <v>0</v>
      </c>
      <c r="BF504" s="200">
        <f>IF(N504="snížená",J504,0)</f>
        <v>0</v>
      </c>
      <c r="BG504" s="200">
        <f>IF(N504="zákl. přenesená",J504,0)</f>
        <v>0</v>
      </c>
      <c r="BH504" s="200">
        <f>IF(N504="sníž. přenesená",J504,0)</f>
        <v>0</v>
      </c>
      <c r="BI504" s="200">
        <f>IF(N504="nulová",J504,0)</f>
        <v>0</v>
      </c>
      <c r="BJ504" s="18" t="s">
        <v>82</v>
      </c>
      <c r="BK504" s="200">
        <f>ROUND(I504*H504,2)</f>
        <v>0</v>
      </c>
      <c r="BL504" s="18" t="s">
        <v>279</v>
      </c>
      <c r="BM504" s="199" t="s">
        <v>808</v>
      </c>
    </row>
    <row r="505" spans="1:47" s="2" customFormat="1" ht="19.5">
      <c r="A505" s="35"/>
      <c r="B505" s="36"/>
      <c r="C505" s="37"/>
      <c r="D505" s="201" t="s">
        <v>185</v>
      </c>
      <c r="E505" s="37"/>
      <c r="F505" s="202" t="s">
        <v>809</v>
      </c>
      <c r="G505" s="37"/>
      <c r="H505" s="37"/>
      <c r="I505" s="203"/>
      <c r="J505" s="37"/>
      <c r="K505" s="37"/>
      <c r="L505" s="40"/>
      <c r="M505" s="204"/>
      <c r="N505" s="205"/>
      <c r="O505" s="72"/>
      <c r="P505" s="72"/>
      <c r="Q505" s="72"/>
      <c r="R505" s="72"/>
      <c r="S505" s="72"/>
      <c r="T505" s="73"/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T505" s="18" t="s">
        <v>185</v>
      </c>
      <c r="AU505" s="18" t="s">
        <v>84</v>
      </c>
    </row>
    <row r="506" spans="1:47" s="2" customFormat="1" ht="19.5">
      <c r="A506" s="35"/>
      <c r="B506" s="36"/>
      <c r="C506" s="37"/>
      <c r="D506" s="201" t="s">
        <v>386</v>
      </c>
      <c r="E506" s="37"/>
      <c r="F506" s="229" t="s">
        <v>810</v>
      </c>
      <c r="G506" s="37"/>
      <c r="H506" s="37"/>
      <c r="I506" s="203"/>
      <c r="J506" s="37"/>
      <c r="K506" s="37"/>
      <c r="L506" s="40"/>
      <c r="M506" s="204"/>
      <c r="N506" s="205"/>
      <c r="O506" s="72"/>
      <c r="P506" s="72"/>
      <c r="Q506" s="72"/>
      <c r="R506" s="72"/>
      <c r="S506" s="72"/>
      <c r="T506" s="73"/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T506" s="18" t="s">
        <v>386</v>
      </c>
      <c r="AU506" s="18" t="s">
        <v>84</v>
      </c>
    </row>
    <row r="507" spans="1:65" s="2" customFormat="1" ht="22.15" customHeight="1">
      <c r="A507" s="35"/>
      <c r="B507" s="36"/>
      <c r="C507" s="219" t="s">
        <v>811</v>
      </c>
      <c r="D507" s="219" t="s">
        <v>287</v>
      </c>
      <c r="E507" s="220" t="s">
        <v>812</v>
      </c>
      <c r="F507" s="221" t="s">
        <v>813</v>
      </c>
      <c r="G507" s="222" t="s">
        <v>198</v>
      </c>
      <c r="H507" s="223">
        <v>1</v>
      </c>
      <c r="I507" s="224"/>
      <c r="J507" s="225">
        <f>ROUND(I507*H507,2)</f>
        <v>0</v>
      </c>
      <c r="K507" s="221" t="s">
        <v>1</v>
      </c>
      <c r="L507" s="226"/>
      <c r="M507" s="227" t="s">
        <v>1</v>
      </c>
      <c r="N507" s="228" t="s">
        <v>39</v>
      </c>
      <c r="O507" s="72"/>
      <c r="P507" s="197">
        <f>O507*H507</f>
        <v>0</v>
      </c>
      <c r="Q507" s="197">
        <v>0.0195</v>
      </c>
      <c r="R507" s="197">
        <f>Q507*H507</f>
        <v>0.0195</v>
      </c>
      <c r="S507" s="197">
        <v>0</v>
      </c>
      <c r="T507" s="198">
        <f>S507*H507</f>
        <v>0</v>
      </c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R507" s="199" t="s">
        <v>381</v>
      </c>
      <c r="AT507" s="199" t="s">
        <v>287</v>
      </c>
      <c r="AU507" s="199" t="s">
        <v>84</v>
      </c>
      <c r="AY507" s="18" t="s">
        <v>175</v>
      </c>
      <c r="BE507" s="200">
        <f>IF(N507="základní",J507,0)</f>
        <v>0</v>
      </c>
      <c r="BF507" s="200">
        <f>IF(N507="snížená",J507,0)</f>
        <v>0</v>
      </c>
      <c r="BG507" s="200">
        <f>IF(N507="zákl. přenesená",J507,0)</f>
        <v>0</v>
      </c>
      <c r="BH507" s="200">
        <f>IF(N507="sníž. přenesená",J507,0)</f>
        <v>0</v>
      </c>
      <c r="BI507" s="200">
        <f>IF(N507="nulová",J507,0)</f>
        <v>0</v>
      </c>
      <c r="BJ507" s="18" t="s">
        <v>82</v>
      </c>
      <c r="BK507" s="200">
        <f>ROUND(I507*H507,2)</f>
        <v>0</v>
      </c>
      <c r="BL507" s="18" t="s">
        <v>279</v>
      </c>
      <c r="BM507" s="199" t="s">
        <v>814</v>
      </c>
    </row>
    <row r="508" spans="1:47" s="2" customFormat="1" ht="19.5">
      <c r="A508" s="35"/>
      <c r="B508" s="36"/>
      <c r="C508" s="37"/>
      <c r="D508" s="201" t="s">
        <v>185</v>
      </c>
      <c r="E508" s="37"/>
      <c r="F508" s="202" t="s">
        <v>809</v>
      </c>
      <c r="G508" s="37"/>
      <c r="H508" s="37"/>
      <c r="I508" s="203"/>
      <c r="J508" s="37"/>
      <c r="K508" s="37"/>
      <c r="L508" s="40"/>
      <c r="M508" s="204"/>
      <c r="N508" s="205"/>
      <c r="O508" s="72"/>
      <c r="P508" s="72"/>
      <c r="Q508" s="72"/>
      <c r="R508" s="72"/>
      <c r="S508" s="72"/>
      <c r="T508" s="73"/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T508" s="18" t="s">
        <v>185</v>
      </c>
      <c r="AU508" s="18" t="s">
        <v>84</v>
      </c>
    </row>
    <row r="509" spans="1:47" s="2" customFormat="1" ht="19.5">
      <c r="A509" s="35"/>
      <c r="B509" s="36"/>
      <c r="C509" s="37"/>
      <c r="D509" s="201" t="s">
        <v>386</v>
      </c>
      <c r="E509" s="37"/>
      <c r="F509" s="229" t="s">
        <v>815</v>
      </c>
      <c r="G509" s="37"/>
      <c r="H509" s="37"/>
      <c r="I509" s="203"/>
      <c r="J509" s="37"/>
      <c r="K509" s="37"/>
      <c r="L509" s="40"/>
      <c r="M509" s="204"/>
      <c r="N509" s="205"/>
      <c r="O509" s="72"/>
      <c r="P509" s="72"/>
      <c r="Q509" s="72"/>
      <c r="R509" s="72"/>
      <c r="S509" s="72"/>
      <c r="T509" s="73"/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T509" s="18" t="s">
        <v>386</v>
      </c>
      <c r="AU509" s="18" t="s">
        <v>84</v>
      </c>
    </row>
    <row r="510" spans="1:65" s="2" customFormat="1" ht="22.15" customHeight="1">
      <c r="A510" s="35"/>
      <c r="B510" s="36"/>
      <c r="C510" s="188" t="s">
        <v>816</v>
      </c>
      <c r="D510" s="188" t="s">
        <v>178</v>
      </c>
      <c r="E510" s="189" t="s">
        <v>817</v>
      </c>
      <c r="F510" s="190" t="s">
        <v>818</v>
      </c>
      <c r="G510" s="191" t="s">
        <v>198</v>
      </c>
      <c r="H510" s="192">
        <v>2</v>
      </c>
      <c r="I510" s="193"/>
      <c r="J510" s="194">
        <f>ROUND(I510*H510,2)</f>
        <v>0</v>
      </c>
      <c r="K510" s="190" t="s">
        <v>182</v>
      </c>
      <c r="L510" s="40"/>
      <c r="M510" s="195" t="s">
        <v>1</v>
      </c>
      <c r="N510" s="196" t="s">
        <v>39</v>
      </c>
      <c r="O510" s="72"/>
      <c r="P510" s="197">
        <f>O510*H510</f>
        <v>0</v>
      </c>
      <c r="Q510" s="197">
        <v>0</v>
      </c>
      <c r="R510" s="197">
        <f>Q510*H510</f>
        <v>0</v>
      </c>
      <c r="S510" s="197">
        <v>0</v>
      </c>
      <c r="T510" s="198">
        <f>S510*H510</f>
        <v>0</v>
      </c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R510" s="199" t="s">
        <v>279</v>
      </c>
      <c r="AT510" s="199" t="s">
        <v>178</v>
      </c>
      <c r="AU510" s="199" t="s">
        <v>84</v>
      </c>
      <c r="AY510" s="18" t="s">
        <v>175</v>
      </c>
      <c r="BE510" s="200">
        <f>IF(N510="základní",J510,0)</f>
        <v>0</v>
      </c>
      <c r="BF510" s="200">
        <f>IF(N510="snížená",J510,0)</f>
        <v>0</v>
      </c>
      <c r="BG510" s="200">
        <f>IF(N510="zákl. přenesená",J510,0)</f>
        <v>0</v>
      </c>
      <c r="BH510" s="200">
        <f>IF(N510="sníž. přenesená",J510,0)</f>
        <v>0</v>
      </c>
      <c r="BI510" s="200">
        <f>IF(N510="nulová",J510,0)</f>
        <v>0</v>
      </c>
      <c r="BJ510" s="18" t="s">
        <v>82</v>
      </c>
      <c r="BK510" s="200">
        <f>ROUND(I510*H510,2)</f>
        <v>0</v>
      </c>
      <c r="BL510" s="18" t="s">
        <v>279</v>
      </c>
      <c r="BM510" s="199" t="s">
        <v>819</v>
      </c>
    </row>
    <row r="511" spans="1:47" s="2" customFormat="1" ht="29.25">
      <c r="A511" s="35"/>
      <c r="B511" s="36"/>
      <c r="C511" s="37"/>
      <c r="D511" s="201" t="s">
        <v>185</v>
      </c>
      <c r="E511" s="37"/>
      <c r="F511" s="202" t="s">
        <v>820</v>
      </c>
      <c r="G511" s="37"/>
      <c r="H511" s="37"/>
      <c r="I511" s="203"/>
      <c r="J511" s="37"/>
      <c r="K511" s="37"/>
      <c r="L511" s="40"/>
      <c r="M511" s="204"/>
      <c r="N511" s="205"/>
      <c r="O511" s="72"/>
      <c r="P511" s="72"/>
      <c r="Q511" s="72"/>
      <c r="R511" s="72"/>
      <c r="S511" s="72"/>
      <c r="T511" s="73"/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T511" s="18" t="s">
        <v>185</v>
      </c>
      <c r="AU511" s="18" t="s">
        <v>84</v>
      </c>
    </row>
    <row r="512" spans="1:47" s="2" customFormat="1" ht="12">
      <c r="A512" s="35"/>
      <c r="B512" s="36"/>
      <c r="C512" s="37"/>
      <c r="D512" s="206" t="s">
        <v>187</v>
      </c>
      <c r="E512" s="37"/>
      <c r="F512" s="207" t="s">
        <v>821</v>
      </c>
      <c r="G512" s="37"/>
      <c r="H512" s="37"/>
      <c r="I512" s="203"/>
      <c r="J512" s="37"/>
      <c r="K512" s="37"/>
      <c r="L512" s="40"/>
      <c r="M512" s="204"/>
      <c r="N512" s="205"/>
      <c r="O512" s="72"/>
      <c r="P512" s="72"/>
      <c r="Q512" s="72"/>
      <c r="R512" s="72"/>
      <c r="S512" s="72"/>
      <c r="T512" s="73"/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T512" s="18" t="s">
        <v>187</v>
      </c>
      <c r="AU512" s="18" t="s">
        <v>84</v>
      </c>
    </row>
    <row r="513" spans="2:51" s="13" customFormat="1" ht="12">
      <c r="B513" s="208"/>
      <c r="C513" s="209"/>
      <c r="D513" s="201" t="s">
        <v>189</v>
      </c>
      <c r="E513" s="210" t="s">
        <v>1</v>
      </c>
      <c r="F513" s="211" t="s">
        <v>822</v>
      </c>
      <c r="G513" s="209"/>
      <c r="H513" s="212">
        <v>1</v>
      </c>
      <c r="I513" s="213"/>
      <c r="J513" s="209"/>
      <c r="K513" s="209"/>
      <c r="L513" s="214"/>
      <c r="M513" s="215"/>
      <c r="N513" s="216"/>
      <c r="O513" s="216"/>
      <c r="P513" s="216"/>
      <c r="Q513" s="216"/>
      <c r="R513" s="216"/>
      <c r="S513" s="216"/>
      <c r="T513" s="217"/>
      <c r="AT513" s="218" t="s">
        <v>189</v>
      </c>
      <c r="AU513" s="218" t="s">
        <v>84</v>
      </c>
      <c r="AV513" s="13" t="s">
        <v>84</v>
      </c>
      <c r="AW513" s="13" t="s">
        <v>30</v>
      </c>
      <c r="AX513" s="13" t="s">
        <v>74</v>
      </c>
      <c r="AY513" s="218" t="s">
        <v>175</v>
      </c>
    </row>
    <row r="514" spans="2:51" s="13" customFormat="1" ht="12">
      <c r="B514" s="208"/>
      <c r="C514" s="209"/>
      <c r="D514" s="201" t="s">
        <v>189</v>
      </c>
      <c r="E514" s="210" t="s">
        <v>1</v>
      </c>
      <c r="F514" s="211" t="s">
        <v>823</v>
      </c>
      <c r="G514" s="209"/>
      <c r="H514" s="212">
        <v>1</v>
      </c>
      <c r="I514" s="213"/>
      <c r="J514" s="209"/>
      <c r="K514" s="209"/>
      <c r="L514" s="214"/>
      <c r="M514" s="215"/>
      <c r="N514" s="216"/>
      <c r="O514" s="216"/>
      <c r="P514" s="216"/>
      <c r="Q514" s="216"/>
      <c r="R514" s="216"/>
      <c r="S514" s="216"/>
      <c r="T514" s="217"/>
      <c r="AT514" s="218" t="s">
        <v>189</v>
      </c>
      <c r="AU514" s="218" t="s">
        <v>84</v>
      </c>
      <c r="AV514" s="13" t="s">
        <v>84</v>
      </c>
      <c r="AW514" s="13" t="s">
        <v>30</v>
      </c>
      <c r="AX514" s="13" t="s">
        <v>74</v>
      </c>
      <c r="AY514" s="218" t="s">
        <v>175</v>
      </c>
    </row>
    <row r="515" spans="2:51" s="14" customFormat="1" ht="12">
      <c r="B515" s="230"/>
      <c r="C515" s="231"/>
      <c r="D515" s="201" t="s">
        <v>189</v>
      </c>
      <c r="E515" s="232" t="s">
        <v>1</v>
      </c>
      <c r="F515" s="233" t="s">
        <v>472</v>
      </c>
      <c r="G515" s="231"/>
      <c r="H515" s="234">
        <v>2</v>
      </c>
      <c r="I515" s="235"/>
      <c r="J515" s="231"/>
      <c r="K515" s="231"/>
      <c r="L515" s="236"/>
      <c r="M515" s="237"/>
      <c r="N515" s="238"/>
      <c r="O515" s="238"/>
      <c r="P515" s="238"/>
      <c r="Q515" s="238"/>
      <c r="R515" s="238"/>
      <c r="S515" s="238"/>
      <c r="T515" s="239"/>
      <c r="AT515" s="240" t="s">
        <v>189</v>
      </c>
      <c r="AU515" s="240" t="s">
        <v>84</v>
      </c>
      <c r="AV515" s="14" t="s">
        <v>183</v>
      </c>
      <c r="AW515" s="14" t="s">
        <v>30</v>
      </c>
      <c r="AX515" s="14" t="s">
        <v>82</v>
      </c>
      <c r="AY515" s="240" t="s">
        <v>175</v>
      </c>
    </row>
    <row r="516" spans="1:65" s="2" customFormat="1" ht="22.15" customHeight="1">
      <c r="A516" s="35"/>
      <c r="B516" s="36"/>
      <c r="C516" s="219" t="s">
        <v>824</v>
      </c>
      <c r="D516" s="219" t="s">
        <v>287</v>
      </c>
      <c r="E516" s="220" t="s">
        <v>825</v>
      </c>
      <c r="F516" s="221" t="s">
        <v>826</v>
      </c>
      <c r="G516" s="222" t="s">
        <v>198</v>
      </c>
      <c r="H516" s="223">
        <v>2</v>
      </c>
      <c r="I516" s="224"/>
      <c r="J516" s="225">
        <f>ROUND(I516*H516,2)</f>
        <v>0</v>
      </c>
      <c r="K516" s="221" t="s">
        <v>1</v>
      </c>
      <c r="L516" s="226"/>
      <c r="M516" s="227" t="s">
        <v>1</v>
      </c>
      <c r="N516" s="228" t="s">
        <v>39</v>
      </c>
      <c r="O516" s="72"/>
      <c r="P516" s="197">
        <f>O516*H516</f>
        <v>0</v>
      </c>
      <c r="Q516" s="197">
        <v>0.0205</v>
      </c>
      <c r="R516" s="197">
        <f>Q516*H516</f>
        <v>0.041</v>
      </c>
      <c r="S516" s="197">
        <v>0</v>
      </c>
      <c r="T516" s="198">
        <f>S516*H516</f>
        <v>0</v>
      </c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R516" s="199" t="s">
        <v>381</v>
      </c>
      <c r="AT516" s="199" t="s">
        <v>287</v>
      </c>
      <c r="AU516" s="199" t="s">
        <v>84</v>
      </c>
      <c r="AY516" s="18" t="s">
        <v>175</v>
      </c>
      <c r="BE516" s="200">
        <f>IF(N516="základní",J516,0)</f>
        <v>0</v>
      </c>
      <c r="BF516" s="200">
        <f>IF(N516="snížená",J516,0)</f>
        <v>0</v>
      </c>
      <c r="BG516" s="200">
        <f>IF(N516="zákl. přenesená",J516,0)</f>
        <v>0</v>
      </c>
      <c r="BH516" s="200">
        <f>IF(N516="sníž. přenesená",J516,0)</f>
        <v>0</v>
      </c>
      <c r="BI516" s="200">
        <f>IF(N516="nulová",J516,0)</f>
        <v>0</v>
      </c>
      <c r="BJ516" s="18" t="s">
        <v>82</v>
      </c>
      <c r="BK516" s="200">
        <f>ROUND(I516*H516,2)</f>
        <v>0</v>
      </c>
      <c r="BL516" s="18" t="s">
        <v>279</v>
      </c>
      <c r="BM516" s="199" t="s">
        <v>827</v>
      </c>
    </row>
    <row r="517" spans="1:47" s="2" customFormat="1" ht="19.5">
      <c r="A517" s="35"/>
      <c r="B517" s="36"/>
      <c r="C517" s="37"/>
      <c r="D517" s="201" t="s">
        <v>185</v>
      </c>
      <c r="E517" s="37"/>
      <c r="F517" s="202" t="s">
        <v>828</v>
      </c>
      <c r="G517" s="37"/>
      <c r="H517" s="37"/>
      <c r="I517" s="203"/>
      <c r="J517" s="37"/>
      <c r="K517" s="37"/>
      <c r="L517" s="40"/>
      <c r="M517" s="204"/>
      <c r="N517" s="205"/>
      <c r="O517" s="72"/>
      <c r="P517" s="72"/>
      <c r="Q517" s="72"/>
      <c r="R517" s="72"/>
      <c r="S517" s="72"/>
      <c r="T517" s="73"/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T517" s="18" t="s">
        <v>185</v>
      </c>
      <c r="AU517" s="18" t="s">
        <v>84</v>
      </c>
    </row>
    <row r="518" spans="1:47" s="2" customFormat="1" ht="19.5">
      <c r="A518" s="35"/>
      <c r="B518" s="36"/>
      <c r="C518" s="37"/>
      <c r="D518" s="201" t="s">
        <v>386</v>
      </c>
      <c r="E518" s="37"/>
      <c r="F518" s="229" t="s">
        <v>815</v>
      </c>
      <c r="G518" s="37"/>
      <c r="H518" s="37"/>
      <c r="I518" s="203"/>
      <c r="J518" s="37"/>
      <c r="K518" s="37"/>
      <c r="L518" s="40"/>
      <c r="M518" s="204"/>
      <c r="N518" s="205"/>
      <c r="O518" s="72"/>
      <c r="P518" s="72"/>
      <c r="Q518" s="72"/>
      <c r="R518" s="72"/>
      <c r="S518" s="72"/>
      <c r="T518" s="73"/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T518" s="18" t="s">
        <v>386</v>
      </c>
      <c r="AU518" s="18" t="s">
        <v>84</v>
      </c>
    </row>
    <row r="519" spans="1:65" s="2" customFormat="1" ht="19.9" customHeight="1">
      <c r="A519" s="35"/>
      <c r="B519" s="36"/>
      <c r="C519" s="188" t="s">
        <v>829</v>
      </c>
      <c r="D519" s="188" t="s">
        <v>178</v>
      </c>
      <c r="E519" s="189" t="s">
        <v>830</v>
      </c>
      <c r="F519" s="190" t="s">
        <v>831</v>
      </c>
      <c r="G519" s="191" t="s">
        <v>198</v>
      </c>
      <c r="H519" s="192">
        <v>2</v>
      </c>
      <c r="I519" s="193"/>
      <c r="J519" s="194">
        <f>ROUND(I519*H519,2)</f>
        <v>0</v>
      </c>
      <c r="K519" s="190" t="s">
        <v>182</v>
      </c>
      <c r="L519" s="40"/>
      <c r="M519" s="195" t="s">
        <v>1</v>
      </c>
      <c r="N519" s="196" t="s">
        <v>39</v>
      </c>
      <c r="O519" s="72"/>
      <c r="P519" s="197">
        <f>O519*H519</f>
        <v>0</v>
      </c>
      <c r="Q519" s="197">
        <v>0</v>
      </c>
      <c r="R519" s="197">
        <f>Q519*H519</f>
        <v>0</v>
      </c>
      <c r="S519" s="197">
        <v>0</v>
      </c>
      <c r="T519" s="198">
        <f>S519*H519</f>
        <v>0</v>
      </c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R519" s="199" t="s">
        <v>279</v>
      </c>
      <c r="AT519" s="199" t="s">
        <v>178</v>
      </c>
      <c r="AU519" s="199" t="s">
        <v>84</v>
      </c>
      <c r="AY519" s="18" t="s">
        <v>175</v>
      </c>
      <c r="BE519" s="200">
        <f>IF(N519="základní",J519,0)</f>
        <v>0</v>
      </c>
      <c r="BF519" s="200">
        <f>IF(N519="snížená",J519,0)</f>
        <v>0</v>
      </c>
      <c r="BG519" s="200">
        <f>IF(N519="zákl. přenesená",J519,0)</f>
        <v>0</v>
      </c>
      <c r="BH519" s="200">
        <f>IF(N519="sníž. přenesená",J519,0)</f>
        <v>0</v>
      </c>
      <c r="BI519" s="200">
        <f>IF(N519="nulová",J519,0)</f>
        <v>0</v>
      </c>
      <c r="BJ519" s="18" t="s">
        <v>82</v>
      </c>
      <c r="BK519" s="200">
        <f>ROUND(I519*H519,2)</f>
        <v>0</v>
      </c>
      <c r="BL519" s="18" t="s">
        <v>279</v>
      </c>
      <c r="BM519" s="199" t="s">
        <v>832</v>
      </c>
    </row>
    <row r="520" spans="1:47" s="2" customFormat="1" ht="12">
      <c r="A520" s="35"/>
      <c r="B520" s="36"/>
      <c r="C520" s="37"/>
      <c r="D520" s="201" t="s">
        <v>185</v>
      </c>
      <c r="E520" s="37"/>
      <c r="F520" s="202" t="s">
        <v>833</v>
      </c>
      <c r="G520" s="37"/>
      <c r="H520" s="37"/>
      <c r="I520" s="203"/>
      <c r="J520" s="37"/>
      <c r="K520" s="37"/>
      <c r="L520" s="40"/>
      <c r="M520" s="204"/>
      <c r="N520" s="205"/>
      <c r="O520" s="72"/>
      <c r="P520" s="72"/>
      <c r="Q520" s="72"/>
      <c r="R520" s="72"/>
      <c r="S520" s="72"/>
      <c r="T520" s="73"/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T520" s="18" t="s">
        <v>185</v>
      </c>
      <c r="AU520" s="18" t="s">
        <v>84</v>
      </c>
    </row>
    <row r="521" spans="1:47" s="2" customFormat="1" ht="12">
      <c r="A521" s="35"/>
      <c r="B521" s="36"/>
      <c r="C521" s="37"/>
      <c r="D521" s="206" t="s">
        <v>187</v>
      </c>
      <c r="E521" s="37"/>
      <c r="F521" s="207" t="s">
        <v>834</v>
      </c>
      <c r="G521" s="37"/>
      <c r="H521" s="37"/>
      <c r="I521" s="203"/>
      <c r="J521" s="37"/>
      <c r="K521" s="37"/>
      <c r="L521" s="40"/>
      <c r="M521" s="204"/>
      <c r="N521" s="205"/>
      <c r="O521" s="72"/>
      <c r="P521" s="72"/>
      <c r="Q521" s="72"/>
      <c r="R521" s="72"/>
      <c r="S521" s="72"/>
      <c r="T521" s="73"/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T521" s="18" t="s">
        <v>187</v>
      </c>
      <c r="AU521" s="18" t="s">
        <v>84</v>
      </c>
    </row>
    <row r="522" spans="1:65" s="2" customFormat="1" ht="14.45" customHeight="1">
      <c r="A522" s="35"/>
      <c r="B522" s="36"/>
      <c r="C522" s="219" t="s">
        <v>835</v>
      </c>
      <c r="D522" s="219" t="s">
        <v>287</v>
      </c>
      <c r="E522" s="220" t="s">
        <v>836</v>
      </c>
      <c r="F522" s="221" t="s">
        <v>837</v>
      </c>
      <c r="G522" s="222" t="s">
        <v>198</v>
      </c>
      <c r="H522" s="223">
        <v>2</v>
      </c>
      <c r="I522" s="224"/>
      <c r="J522" s="225">
        <f>ROUND(I522*H522,2)</f>
        <v>0</v>
      </c>
      <c r="K522" s="221" t="s">
        <v>1</v>
      </c>
      <c r="L522" s="226"/>
      <c r="M522" s="227" t="s">
        <v>1</v>
      </c>
      <c r="N522" s="228" t="s">
        <v>39</v>
      </c>
      <c r="O522" s="72"/>
      <c r="P522" s="197">
        <f>O522*H522</f>
        <v>0</v>
      </c>
      <c r="Q522" s="197">
        <v>0.0024</v>
      </c>
      <c r="R522" s="197">
        <f>Q522*H522</f>
        <v>0.0048</v>
      </c>
      <c r="S522" s="197">
        <v>0</v>
      </c>
      <c r="T522" s="198">
        <f>S522*H522</f>
        <v>0</v>
      </c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R522" s="199" t="s">
        <v>381</v>
      </c>
      <c r="AT522" s="199" t="s">
        <v>287</v>
      </c>
      <c r="AU522" s="199" t="s">
        <v>84</v>
      </c>
      <c r="AY522" s="18" t="s">
        <v>175</v>
      </c>
      <c r="BE522" s="200">
        <f>IF(N522="základní",J522,0)</f>
        <v>0</v>
      </c>
      <c r="BF522" s="200">
        <f>IF(N522="snížená",J522,0)</f>
        <v>0</v>
      </c>
      <c r="BG522" s="200">
        <f>IF(N522="zákl. přenesená",J522,0)</f>
        <v>0</v>
      </c>
      <c r="BH522" s="200">
        <f>IF(N522="sníž. přenesená",J522,0)</f>
        <v>0</v>
      </c>
      <c r="BI522" s="200">
        <f>IF(N522="nulová",J522,0)</f>
        <v>0</v>
      </c>
      <c r="BJ522" s="18" t="s">
        <v>82</v>
      </c>
      <c r="BK522" s="200">
        <f>ROUND(I522*H522,2)</f>
        <v>0</v>
      </c>
      <c r="BL522" s="18" t="s">
        <v>279</v>
      </c>
      <c r="BM522" s="199" t="s">
        <v>838</v>
      </c>
    </row>
    <row r="523" spans="1:47" s="2" customFormat="1" ht="12">
      <c r="A523" s="35"/>
      <c r="B523" s="36"/>
      <c r="C523" s="37"/>
      <c r="D523" s="201" t="s">
        <v>185</v>
      </c>
      <c r="E523" s="37"/>
      <c r="F523" s="202" t="s">
        <v>839</v>
      </c>
      <c r="G523" s="37"/>
      <c r="H523" s="37"/>
      <c r="I523" s="203"/>
      <c r="J523" s="37"/>
      <c r="K523" s="37"/>
      <c r="L523" s="40"/>
      <c r="M523" s="204"/>
      <c r="N523" s="205"/>
      <c r="O523" s="72"/>
      <c r="P523" s="72"/>
      <c r="Q523" s="72"/>
      <c r="R523" s="72"/>
      <c r="S523" s="72"/>
      <c r="T523" s="73"/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T523" s="18" t="s">
        <v>185</v>
      </c>
      <c r="AU523" s="18" t="s">
        <v>84</v>
      </c>
    </row>
    <row r="524" spans="1:65" s="2" customFormat="1" ht="14.45" customHeight="1">
      <c r="A524" s="35"/>
      <c r="B524" s="36"/>
      <c r="C524" s="188" t="s">
        <v>840</v>
      </c>
      <c r="D524" s="188" t="s">
        <v>178</v>
      </c>
      <c r="E524" s="189" t="s">
        <v>841</v>
      </c>
      <c r="F524" s="190" t="s">
        <v>842</v>
      </c>
      <c r="G524" s="191" t="s">
        <v>198</v>
      </c>
      <c r="H524" s="192">
        <v>1</v>
      </c>
      <c r="I524" s="193"/>
      <c r="J524" s="194">
        <f>ROUND(I524*H524,2)</f>
        <v>0</v>
      </c>
      <c r="K524" s="190" t="s">
        <v>182</v>
      </c>
      <c r="L524" s="40"/>
      <c r="M524" s="195" t="s">
        <v>1</v>
      </c>
      <c r="N524" s="196" t="s">
        <v>39</v>
      </c>
      <c r="O524" s="72"/>
      <c r="P524" s="197">
        <f>O524*H524</f>
        <v>0</v>
      </c>
      <c r="Q524" s="197">
        <v>0</v>
      </c>
      <c r="R524" s="197">
        <f>Q524*H524</f>
        <v>0</v>
      </c>
      <c r="S524" s="197">
        <v>0</v>
      </c>
      <c r="T524" s="198">
        <f>S524*H524</f>
        <v>0</v>
      </c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R524" s="199" t="s">
        <v>279</v>
      </c>
      <c r="AT524" s="199" t="s">
        <v>178</v>
      </c>
      <c r="AU524" s="199" t="s">
        <v>84</v>
      </c>
      <c r="AY524" s="18" t="s">
        <v>175</v>
      </c>
      <c r="BE524" s="200">
        <f>IF(N524="základní",J524,0)</f>
        <v>0</v>
      </c>
      <c r="BF524" s="200">
        <f>IF(N524="snížená",J524,0)</f>
        <v>0</v>
      </c>
      <c r="BG524" s="200">
        <f>IF(N524="zákl. přenesená",J524,0)</f>
        <v>0</v>
      </c>
      <c r="BH524" s="200">
        <f>IF(N524="sníž. přenesená",J524,0)</f>
        <v>0</v>
      </c>
      <c r="BI524" s="200">
        <f>IF(N524="nulová",J524,0)</f>
        <v>0</v>
      </c>
      <c r="BJ524" s="18" t="s">
        <v>82</v>
      </c>
      <c r="BK524" s="200">
        <f>ROUND(I524*H524,2)</f>
        <v>0</v>
      </c>
      <c r="BL524" s="18" t="s">
        <v>279</v>
      </c>
      <c r="BM524" s="199" t="s">
        <v>843</v>
      </c>
    </row>
    <row r="525" spans="1:47" s="2" customFormat="1" ht="12">
      <c r="A525" s="35"/>
      <c r="B525" s="36"/>
      <c r="C525" s="37"/>
      <c r="D525" s="201" t="s">
        <v>185</v>
      </c>
      <c r="E525" s="37"/>
      <c r="F525" s="202" t="s">
        <v>844</v>
      </c>
      <c r="G525" s="37"/>
      <c r="H525" s="37"/>
      <c r="I525" s="203"/>
      <c r="J525" s="37"/>
      <c r="K525" s="37"/>
      <c r="L525" s="40"/>
      <c r="M525" s="204"/>
      <c r="N525" s="205"/>
      <c r="O525" s="72"/>
      <c r="P525" s="72"/>
      <c r="Q525" s="72"/>
      <c r="R525" s="72"/>
      <c r="S525" s="72"/>
      <c r="T525" s="73"/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T525" s="18" t="s">
        <v>185</v>
      </c>
      <c r="AU525" s="18" t="s">
        <v>84</v>
      </c>
    </row>
    <row r="526" spans="1:47" s="2" customFormat="1" ht="12">
      <c r="A526" s="35"/>
      <c r="B526" s="36"/>
      <c r="C526" s="37"/>
      <c r="D526" s="206" t="s">
        <v>187</v>
      </c>
      <c r="E526" s="37"/>
      <c r="F526" s="207" t="s">
        <v>845</v>
      </c>
      <c r="G526" s="37"/>
      <c r="H526" s="37"/>
      <c r="I526" s="203"/>
      <c r="J526" s="37"/>
      <c r="K526" s="37"/>
      <c r="L526" s="40"/>
      <c r="M526" s="204"/>
      <c r="N526" s="205"/>
      <c r="O526" s="72"/>
      <c r="P526" s="72"/>
      <c r="Q526" s="72"/>
      <c r="R526" s="72"/>
      <c r="S526" s="72"/>
      <c r="T526" s="73"/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T526" s="18" t="s">
        <v>187</v>
      </c>
      <c r="AU526" s="18" t="s">
        <v>84</v>
      </c>
    </row>
    <row r="527" spans="1:47" s="2" customFormat="1" ht="19.5">
      <c r="A527" s="35"/>
      <c r="B527" s="36"/>
      <c r="C527" s="37"/>
      <c r="D527" s="201" t="s">
        <v>386</v>
      </c>
      <c r="E527" s="37"/>
      <c r="F527" s="229" t="s">
        <v>846</v>
      </c>
      <c r="G527" s="37"/>
      <c r="H527" s="37"/>
      <c r="I527" s="203"/>
      <c r="J527" s="37"/>
      <c r="K527" s="37"/>
      <c r="L527" s="40"/>
      <c r="M527" s="204"/>
      <c r="N527" s="205"/>
      <c r="O527" s="72"/>
      <c r="P527" s="72"/>
      <c r="Q527" s="72"/>
      <c r="R527" s="72"/>
      <c r="S527" s="72"/>
      <c r="T527" s="73"/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T527" s="18" t="s">
        <v>386</v>
      </c>
      <c r="AU527" s="18" t="s">
        <v>84</v>
      </c>
    </row>
    <row r="528" spans="1:65" s="2" customFormat="1" ht="14.45" customHeight="1">
      <c r="A528" s="35"/>
      <c r="B528" s="36"/>
      <c r="C528" s="188" t="s">
        <v>847</v>
      </c>
      <c r="D528" s="188" t="s">
        <v>178</v>
      </c>
      <c r="E528" s="189" t="s">
        <v>848</v>
      </c>
      <c r="F528" s="190" t="s">
        <v>849</v>
      </c>
      <c r="G528" s="191" t="s">
        <v>198</v>
      </c>
      <c r="H528" s="192">
        <v>3</v>
      </c>
      <c r="I528" s="193"/>
      <c r="J528" s="194">
        <f>ROUND(I528*H528,2)</f>
        <v>0</v>
      </c>
      <c r="K528" s="190" t="s">
        <v>182</v>
      </c>
      <c r="L528" s="40"/>
      <c r="M528" s="195" t="s">
        <v>1</v>
      </c>
      <c r="N528" s="196" t="s">
        <v>39</v>
      </c>
      <c r="O528" s="72"/>
      <c r="P528" s="197">
        <f>O528*H528</f>
        <v>0</v>
      </c>
      <c r="Q528" s="197">
        <v>0</v>
      </c>
      <c r="R528" s="197">
        <f>Q528*H528</f>
        <v>0</v>
      </c>
      <c r="S528" s="197">
        <v>0</v>
      </c>
      <c r="T528" s="198">
        <f>S528*H528</f>
        <v>0</v>
      </c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R528" s="199" t="s">
        <v>279</v>
      </c>
      <c r="AT528" s="199" t="s">
        <v>178</v>
      </c>
      <c r="AU528" s="199" t="s">
        <v>84</v>
      </c>
      <c r="AY528" s="18" t="s">
        <v>175</v>
      </c>
      <c r="BE528" s="200">
        <f>IF(N528="základní",J528,0)</f>
        <v>0</v>
      </c>
      <c r="BF528" s="200">
        <f>IF(N528="snížená",J528,0)</f>
        <v>0</v>
      </c>
      <c r="BG528" s="200">
        <f>IF(N528="zákl. přenesená",J528,0)</f>
        <v>0</v>
      </c>
      <c r="BH528" s="200">
        <f>IF(N528="sníž. přenesená",J528,0)</f>
        <v>0</v>
      </c>
      <c r="BI528" s="200">
        <f>IF(N528="nulová",J528,0)</f>
        <v>0</v>
      </c>
      <c r="BJ528" s="18" t="s">
        <v>82</v>
      </c>
      <c r="BK528" s="200">
        <f>ROUND(I528*H528,2)</f>
        <v>0</v>
      </c>
      <c r="BL528" s="18" t="s">
        <v>279</v>
      </c>
      <c r="BM528" s="199" t="s">
        <v>850</v>
      </c>
    </row>
    <row r="529" spans="1:47" s="2" customFormat="1" ht="12">
      <c r="A529" s="35"/>
      <c r="B529" s="36"/>
      <c r="C529" s="37"/>
      <c r="D529" s="201" t="s">
        <v>185</v>
      </c>
      <c r="E529" s="37"/>
      <c r="F529" s="202" t="s">
        <v>851</v>
      </c>
      <c r="G529" s="37"/>
      <c r="H529" s="37"/>
      <c r="I529" s="203"/>
      <c r="J529" s="37"/>
      <c r="K529" s="37"/>
      <c r="L529" s="40"/>
      <c r="M529" s="204"/>
      <c r="N529" s="205"/>
      <c r="O529" s="72"/>
      <c r="P529" s="72"/>
      <c r="Q529" s="72"/>
      <c r="R529" s="72"/>
      <c r="S529" s="72"/>
      <c r="T529" s="73"/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T529" s="18" t="s">
        <v>185</v>
      </c>
      <c r="AU529" s="18" t="s">
        <v>84</v>
      </c>
    </row>
    <row r="530" spans="1:47" s="2" customFormat="1" ht="12">
      <c r="A530" s="35"/>
      <c r="B530" s="36"/>
      <c r="C530" s="37"/>
      <c r="D530" s="206" t="s">
        <v>187</v>
      </c>
      <c r="E530" s="37"/>
      <c r="F530" s="207" t="s">
        <v>852</v>
      </c>
      <c r="G530" s="37"/>
      <c r="H530" s="37"/>
      <c r="I530" s="203"/>
      <c r="J530" s="37"/>
      <c r="K530" s="37"/>
      <c r="L530" s="40"/>
      <c r="M530" s="204"/>
      <c r="N530" s="205"/>
      <c r="O530" s="72"/>
      <c r="P530" s="72"/>
      <c r="Q530" s="72"/>
      <c r="R530" s="72"/>
      <c r="S530" s="72"/>
      <c r="T530" s="73"/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T530" s="18" t="s">
        <v>187</v>
      </c>
      <c r="AU530" s="18" t="s">
        <v>84</v>
      </c>
    </row>
    <row r="531" spans="1:65" s="2" customFormat="1" ht="22.15" customHeight="1">
      <c r="A531" s="35"/>
      <c r="B531" s="36"/>
      <c r="C531" s="188" t="s">
        <v>853</v>
      </c>
      <c r="D531" s="188" t="s">
        <v>178</v>
      </c>
      <c r="E531" s="189" t="s">
        <v>854</v>
      </c>
      <c r="F531" s="190" t="s">
        <v>855</v>
      </c>
      <c r="G531" s="191" t="s">
        <v>198</v>
      </c>
      <c r="H531" s="192">
        <v>5</v>
      </c>
      <c r="I531" s="193"/>
      <c r="J531" s="194">
        <f>ROUND(I531*H531,2)</f>
        <v>0</v>
      </c>
      <c r="K531" s="190" t="s">
        <v>182</v>
      </c>
      <c r="L531" s="40"/>
      <c r="M531" s="195" t="s">
        <v>1</v>
      </c>
      <c r="N531" s="196" t="s">
        <v>39</v>
      </c>
      <c r="O531" s="72"/>
      <c r="P531" s="197">
        <f>O531*H531</f>
        <v>0</v>
      </c>
      <c r="Q531" s="197">
        <v>0.00047</v>
      </c>
      <c r="R531" s="197">
        <f>Q531*H531</f>
        <v>0.00235</v>
      </c>
      <c r="S531" s="197">
        <v>0</v>
      </c>
      <c r="T531" s="198">
        <f>S531*H531</f>
        <v>0</v>
      </c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R531" s="199" t="s">
        <v>279</v>
      </c>
      <c r="AT531" s="199" t="s">
        <v>178</v>
      </c>
      <c r="AU531" s="199" t="s">
        <v>84</v>
      </c>
      <c r="AY531" s="18" t="s">
        <v>175</v>
      </c>
      <c r="BE531" s="200">
        <f>IF(N531="základní",J531,0)</f>
        <v>0</v>
      </c>
      <c r="BF531" s="200">
        <f>IF(N531="snížená",J531,0)</f>
        <v>0</v>
      </c>
      <c r="BG531" s="200">
        <f>IF(N531="zákl. přenesená",J531,0)</f>
        <v>0</v>
      </c>
      <c r="BH531" s="200">
        <f>IF(N531="sníž. přenesená",J531,0)</f>
        <v>0</v>
      </c>
      <c r="BI531" s="200">
        <f>IF(N531="nulová",J531,0)</f>
        <v>0</v>
      </c>
      <c r="BJ531" s="18" t="s">
        <v>82</v>
      </c>
      <c r="BK531" s="200">
        <f>ROUND(I531*H531,2)</f>
        <v>0</v>
      </c>
      <c r="BL531" s="18" t="s">
        <v>279</v>
      </c>
      <c r="BM531" s="199" t="s">
        <v>856</v>
      </c>
    </row>
    <row r="532" spans="1:47" s="2" customFormat="1" ht="19.5">
      <c r="A532" s="35"/>
      <c r="B532" s="36"/>
      <c r="C532" s="37"/>
      <c r="D532" s="201" t="s">
        <v>185</v>
      </c>
      <c r="E532" s="37"/>
      <c r="F532" s="202" t="s">
        <v>857</v>
      </c>
      <c r="G532" s="37"/>
      <c r="H532" s="37"/>
      <c r="I532" s="203"/>
      <c r="J532" s="37"/>
      <c r="K532" s="37"/>
      <c r="L532" s="40"/>
      <c r="M532" s="204"/>
      <c r="N532" s="205"/>
      <c r="O532" s="72"/>
      <c r="P532" s="72"/>
      <c r="Q532" s="72"/>
      <c r="R532" s="72"/>
      <c r="S532" s="72"/>
      <c r="T532" s="73"/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T532" s="18" t="s">
        <v>185</v>
      </c>
      <c r="AU532" s="18" t="s">
        <v>84</v>
      </c>
    </row>
    <row r="533" spans="1:47" s="2" customFormat="1" ht="12">
      <c r="A533" s="35"/>
      <c r="B533" s="36"/>
      <c r="C533" s="37"/>
      <c r="D533" s="206" t="s">
        <v>187</v>
      </c>
      <c r="E533" s="37"/>
      <c r="F533" s="207" t="s">
        <v>858</v>
      </c>
      <c r="G533" s="37"/>
      <c r="H533" s="37"/>
      <c r="I533" s="203"/>
      <c r="J533" s="37"/>
      <c r="K533" s="37"/>
      <c r="L533" s="40"/>
      <c r="M533" s="204"/>
      <c r="N533" s="205"/>
      <c r="O533" s="72"/>
      <c r="P533" s="72"/>
      <c r="Q533" s="72"/>
      <c r="R533" s="72"/>
      <c r="S533" s="72"/>
      <c r="T533" s="73"/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T533" s="18" t="s">
        <v>187</v>
      </c>
      <c r="AU533" s="18" t="s">
        <v>84</v>
      </c>
    </row>
    <row r="534" spans="1:65" s="2" customFormat="1" ht="30" customHeight="1">
      <c r="A534" s="35"/>
      <c r="B534" s="36"/>
      <c r="C534" s="219" t="s">
        <v>859</v>
      </c>
      <c r="D534" s="219" t="s">
        <v>287</v>
      </c>
      <c r="E534" s="220" t="s">
        <v>860</v>
      </c>
      <c r="F534" s="221" t="s">
        <v>861</v>
      </c>
      <c r="G534" s="222" t="s">
        <v>198</v>
      </c>
      <c r="H534" s="223">
        <v>5</v>
      </c>
      <c r="I534" s="224"/>
      <c r="J534" s="225">
        <f>ROUND(I534*H534,2)</f>
        <v>0</v>
      </c>
      <c r="K534" s="221" t="s">
        <v>182</v>
      </c>
      <c r="L534" s="226"/>
      <c r="M534" s="227" t="s">
        <v>1</v>
      </c>
      <c r="N534" s="228" t="s">
        <v>39</v>
      </c>
      <c r="O534" s="72"/>
      <c r="P534" s="197">
        <f>O534*H534</f>
        <v>0</v>
      </c>
      <c r="Q534" s="197">
        <v>0.016</v>
      </c>
      <c r="R534" s="197">
        <f>Q534*H534</f>
        <v>0.08</v>
      </c>
      <c r="S534" s="197">
        <v>0</v>
      </c>
      <c r="T534" s="198">
        <f>S534*H534</f>
        <v>0</v>
      </c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R534" s="199" t="s">
        <v>381</v>
      </c>
      <c r="AT534" s="199" t="s">
        <v>287</v>
      </c>
      <c r="AU534" s="199" t="s">
        <v>84</v>
      </c>
      <c r="AY534" s="18" t="s">
        <v>175</v>
      </c>
      <c r="BE534" s="200">
        <f>IF(N534="základní",J534,0)</f>
        <v>0</v>
      </c>
      <c r="BF534" s="200">
        <f>IF(N534="snížená",J534,0)</f>
        <v>0</v>
      </c>
      <c r="BG534" s="200">
        <f>IF(N534="zákl. přenesená",J534,0)</f>
        <v>0</v>
      </c>
      <c r="BH534" s="200">
        <f>IF(N534="sníž. přenesená",J534,0)</f>
        <v>0</v>
      </c>
      <c r="BI534" s="200">
        <f>IF(N534="nulová",J534,0)</f>
        <v>0</v>
      </c>
      <c r="BJ534" s="18" t="s">
        <v>82</v>
      </c>
      <c r="BK534" s="200">
        <f>ROUND(I534*H534,2)</f>
        <v>0</v>
      </c>
      <c r="BL534" s="18" t="s">
        <v>279</v>
      </c>
      <c r="BM534" s="199" t="s">
        <v>862</v>
      </c>
    </row>
    <row r="535" spans="1:47" s="2" customFormat="1" ht="19.5">
      <c r="A535" s="35"/>
      <c r="B535" s="36"/>
      <c r="C535" s="37"/>
      <c r="D535" s="201" t="s">
        <v>185</v>
      </c>
      <c r="E535" s="37"/>
      <c r="F535" s="202" t="s">
        <v>861</v>
      </c>
      <c r="G535" s="37"/>
      <c r="H535" s="37"/>
      <c r="I535" s="203"/>
      <c r="J535" s="37"/>
      <c r="K535" s="37"/>
      <c r="L535" s="40"/>
      <c r="M535" s="204"/>
      <c r="N535" s="205"/>
      <c r="O535" s="72"/>
      <c r="P535" s="72"/>
      <c r="Q535" s="72"/>
      <c r="R535" s="72"/>
      <c r="S535" s="72"/>
      <c r="T535" s="73"/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T535" s="18" t="s">
        <v>185</v>
      </c>
      <c r="AU535" s="18" t="s">
        <v>84</v>
      </c>
    </row>
    <row r="536" spans="1:47" s="2" customFormat="1" ht="29.25">
      <c r="A536" s="35"/>
      <c r="B536" s="36"/>
      <c r="C536" s="37"/>
      <c r="D536" s="201" t="s">
        <v>386</v>
      </c>
      <c r="E536" s="37"/>
      <c r="F536" s="229" t="s">
        <v>863</v>
      </c>
      <c r="G536" s="37"/>
      <c r="H536" s="37"/>
      <c r="I536" s="203"/>
      <c r="J536" s="37"/>
      <c r="K536" s="37"/>
      <c r="L536" s="40"/>
      <c r="M536" s="204"/>
      <c r="N536" s="205"/>
      <c r="O536" s="72"/>
      <c r="P536" s="72"/>
      <c r="Q536" s="72"/>
      <c r="R536" s="72"/>
      <c r="S536" s="72"/>
      <c r="T536" s="73"/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T536" s="18" t="s">
        <v>386</v>
      </c>
      <c r="AU536" s="18" t="s">
        <v>84</v>
      </c>
    </row>
    <row r="537" spans="1:65" s="2" customFormat="1" ht="22.15" customHeight="1">
      <c r="A537" s="35"/>
      <c r="B537" s="36"/>
      <c r="C537" s="188" t="s">
        <v>864</v>
      </c>
      <c r="D537" s="188" t="s">
        <v>178</v>
      </c>
      <c r="E537" s="189" t="s">
        <v>865</v>
      </c>
      <c r="F537" s="190" t="s">
        <v>866</v>
      </c>
      <c r="G537" s="191" t="s">
        <v>198</v>
      </c>
      <c r="H537" s="192">
        <v>1</v>
      </c>
      <c r="I537" s="193"/>
      <c r="J537" s="194">
        <f>ROUND(I537*H537,2)</f>
        <v>0</v>
      </c>
      <c r="K537" s="190" t="s">
        <v>182</v>
      </c>
      <c r="L537" s="40"/>
      <c r="M537" s="195" t="s">
        <v>1</v>
      </c>
      <c r="N537" s="196" t="s">
        <v>39</v>
      </c>
      <c r="O537" s="72"/>
      <c r="P537" s="197">
        <f>O537*H537</f>
        <v>0</v>
      </c>
      <c r="Q537" s="197">
        <v>0.00055</v>
      </c>
      <c r="R537" s="197">
        <f>Q537*H537</f>
        <v>0.00055</v>
      </c>
      <c r="S537" s="197">
        <v>0</v>
      </c>
      <c r="T537" s="198">
        <f>S537*H537</f>
        <v>0</v>
      </c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R537" s="199" t="s">
        <v>279</v>
      </c>
      <c r="AT537" s="199" t="s">
        <v>178</v>
      </c>
      <c r="AU537" s="199" t="s">
        <v>84</v>
      </c>
      <c r="AY537" s="18" t="s">
        <v>175</v>
      </c>
      <c r="BE537" s="200">
        <f>IF(N537="základní",J537,0)</f>
        <v>0</v>
      </c>
      <c r="BF537" s="200">
        <f>IF(N537="snížená",J537,0)</f>
        <v>0</v>
      </c>
      <c r="BG537" s="200">
        <f>IF(N537="zákl. přenesená",J537,0)</f>
        <v>0</v>
      </c>
      <c r="BH537" s="200">
        <f>IF(N537="sníž. přenesená",J537,0)</f>
        <v>0</v>
      </c>
      <c r="BI537" s="200">
        <f>IF(N537="nulová",J537,0)</f>
        <v>0</v>
      </c>
      <c r="BJ537" s="18" t="s">
        <v>82</v>
      </c>
      <c r="BK537" s="200">
        <f>ROUND(I537*H537,2)</f>
        <v>0</v>
      </c>
      <c r="BL537" s="18" t="s">
        <v>279</v>
      </c>
      <c r="BM537" s="199" t="s">
        <v>867</v>
      </c>
    </row>
    <row r="538" spans="1:47" s="2" customFormat="1" ht="19.5">
      <c r="A538" s="35"/>
      <c r="B538" s="36"/>
      <c r="C538" s="37"/>
      <c r="D538" s="201" t="s">
        <v>185</v>
      </c>
      <c r="E538" s="37"/>
      <c r="F538" s="202" t="s">
        <v>868</v>
      </c>
      <c r="G538" s="37"/>
      <c r="H538" s="37"/>
      <c r="I538" s="203"/>
      <c r="J538" s="37"/>
      <c r="K538" s="37"/>
      <c r="L538" s="40"/>
      <c r="M538" s="204"/>
      <c r="N538" s="205"/>
      <c r="O538" s="72"/>
      <c r="P538" s="72"/>
      <c r="Q538" s="72"/>
      <c r="R538" s="72"/>
      <c r="S538" s="72"/>
      <c r="T538" s="73"/>
      <c r="U538" s="35"/>
      <c r="V538" s="35"/>
      <c r="W538" s="35"/>
      <c r="X538" s="35"/>
      <c r="Y538" s="35"/>
      <c r="Z538" s="35"/>
      <c r="AA538" s="35"/>
      <c r="AB538" s="35"/>
      <c r="AC538" s="35"/>
      <c r="AD538" s="35"/>
      <c r="AE538" s="35"/>
      <c r="AT538" s="18" t="s">
        <v>185</v>
      </c>
      <c r="AU538" s="18" t="s">
        <v>84</v>
      </c>
    </row>
    <row r="539" spans="1:47" s="2" customFormat="1" ht="12">
      <c r="A539" s="35"/>
      <c r="B539" s="36"/>
      <c r="C539" s="37"/>
      <c r="D539" s="206" t="s">
        <v>187</v>
      </c>
      <c r="E539" s="37"/>
      <c r="F539" s="207" t="s">
        <v>869</v>
      </c>
      <c r="G539" s="37"/>
      <c r="H539" s="37"/>
      <c r="I539" s="203"/>
      <c r="J539" s="37"/>
      <c r="K539" s="37"/>
      <c r="L539" s="40"/>
      <c r="M539" s="204"/>
      <c r="N539" s="205"/>
      <c r="O539" s="72"/>
      <c r="P539" s="72"/>
      <c r="Q539" s="72"/>
      <c r="R539" s="72"/>
      <c r="S539" s="72"/>
      <c r="T539" s="73"/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T539" s="18" t="s">
        <v>187</v>
      </c>
      <c r="AU539" s="18" t="s">
        <v>84</v>
      </c>
    </row>
    <row r="540" spans="2:51" s="13" customFormat="1" ht="12">
      <c r="B540" s="208"/>
      <c r="C540" s="209"/>
      <c r="D540" s="201" t="s">
        <v>189</v>
      </c>
      <c r="E540" s="210" t="s">
        <v>1</v>
      </c>
      <c r="F540" s="211" t="s">
        <v>804</v>
      </c>
      <c r="G540" s="209"/>
      <c r="H540" s="212">
        <v>1</v>
      </c>
      <c r="I540" s="213"/>
      <c r="J540" s="209"/>
      <c r="K540" s="209"/>
      <c r="L540" s="214"/>
      <c r="M540" s="215"/>
      <c r="N540" s="216"/>
      <c r="O540" s="216"/>
      <c r="P540" s="216"/>
      <c r="Q540" s="216"/>
      <c r="R540" s="216"/>
      <c r="S540" s="216"/>
      <c r="T540" s="217"/>
      <c r="AT540" s="218" t="s">
        <v>189</v>
      </c>
      <c r="AU540" s="218" t="s">
        <v>84</v>
      </c>
      <c r="AV540" s="13" t="s">
        <v>84</v>
      </c>
      <c r="AW540" s="13" t="s">
        <v>30</v>
      </c>
      <c r="AX540" s="13" t="s">
        <v>82</v>
      </c>
      <c r="AY540" s="218" t="s">
        <v>175</v>
      </c>
    </row>
    <row r="541" spans="1:65" s="2" customFormat="1" ht="34.9" customHeight="1">
      <c r="A541" s="35"/>
      <c r="B541" s="36"/>
      <c r="C541" s="219" t="s">
        <v>870</v>
      </c>
      <c r="D541" s="219" t="s">
        <v>287</v>
      </c>
      <c r="E541" s="220" t="s">
        <v>871</v>
      </c>
      <c r="F541" s="221" t="s">
        <v>872</v>
      </c>
      <c r="G541" s="222" t="s">
        <v>198</v>
      </c>
      <c r="H541" s="223">
        <v>1</v>
      </c>
      <c r="I541" s="224"/>
      <c r="J541" s="225">
        <f>ROUND(I541*H541,2)</f>
        <v>0</v>
      </c>
      <c r="K541" s="221" t="s">
        <v>182</v>
      </c>
      <c r="L541" s="226"/>
      <c r="M541" s="227" t="s">
        <v>1</v>
      </c>
      <c r="N541" s="228" t="s">
        <v>39</v>
      </c>
      <c r="O541" s="72"/>
      <c r="P541" s="197">
        <f>O541*H541</f>
        <v>0</v>
      </c>
      <c r="Q541" s="197">
        <v>0.015</v>
      </c>
      <c r="R541" s="197">
        <f>Q541*H541</f>
        <v>0.015</v>
      </c>
      <c r="S541" s="197">
        <v>0</v>
      </c>
      <c r="T541" s="198">
        <f>S541*H541</f>
        <v>0</v>
      </c>
      <c r="U541" s="35"/>
      <c r="V541" s="35"/>
      <c r="W541" s="35"/>
      <c r="X541" s="35"/>
      <c r="Y541" s="35"/>
      <c r="Z541" s="35"/>
      <c r="AA541" s="35"/>
      <c r="AB541" s="35"/>
      <c r="AC541" s="35"/>
      <c r="AD541" s="35"/>
      <c r="AE541" s="35"/>
      <c r="AR541" s="199" t="s">
        <v>381</v>
      </c>
      <c r="AT541" s="199" t="s">
        <v>287</v>
      </c>
      <c r="AU541" s="199" t="s">
        <v>84</v>
      </c>
      <c r="AY541" s="18" t="s">
        <v>175</v>
      </c>
      <c r="BE541" s="200">
        <f>IF(N541="základní",J541,0)</f>
        <v>0</v>
      </c>
      <c r="BF541" s="200">
        <f>IF(N541="snížená",J541,0)</f>
        <v>0</v>
      </c>
      <c r="BG541" s="200">
        <f>IF(N541="zákl. přenesená",J541,0)</f>
        <v>0</v>
      </c>
      <c r="BH541" s="200">
        <f>IF(N541="sníž. přenesená",J541,0)</f>
        <v>0</v>
      </c>
      <c r="BI541" s="200">
        <f>IF(N541="nulová",J541,0)</f>
        <v>0</v>
      </c>
      <c r="BJ541" s="18" t="s">
        <v>82</v>
      </c>
      <c r="BK541" s="200">
        <f>ROUND(I541*H541,2)</f>
        <v>0</v>
      </c>
      <c r="BL541" s="18" t="s">
        <v>279</v>
      </c>
      <c r="BM541" s="199" t="s">
        <v>873</v>
      </c>
    </row>
    <row r="542" spans="1:47" s="2" customFormat="1" ht="19.5">
      <c r="A542" s="35"/>
      <c r="B542" s="36"/>
      <c r="C542" s="37"/>
      <c r="D542" s="201" t="s">
        <v>185</v>
      </c>
      <c r="E542" s="37"/>
      <c r="F542" s="202" t="s">
        <v>872</v>
      </c>
      <c r="G542" s="37"/>
      <c r="H542" s="37"/>
      <c r="I542" s="203"/>
      <c r="J542" s="37"/>
      <c r="K542" s="37"/>
      <c r="L542" s="40"/>
      <c r="M542" s="204"/>
      <c r="N542" s="205"/>
      <c r="O542" s="72"/>
      <c r="P542" s="72"/>
      <c r="Q542" s="72"/>
      <c r="R542" s="72"/>
      <c r="S542" s="72"/>
      <c r="T542" s="73"/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T542" s="18" t="s">
        <v>185</v>
      </c>
      <c r="AU542" s="18" t="s">
        <v>84</v>
      </c>
    </row>
    <row r="543" spans="2:51" s="13" customFormat="1" ht="12">
      <c r="B543" s="208"/>
      <c r="C543" s="209"/>
      <c r="D543" s="201" t="s">
        <v>189</v>
      </c>
      <c r="E543" s="210" t="s">
        <v>1</v>
      </c>
      <c r="F543" s="211" t="s">
        <v>874</v>
      </c>
      <c r="G543" s="209"/>
      <c r="H543" s="212">
        <v>1</v>
      </c>
      <c r="I543" s="213"/>
      <c r="J543" s="209"/>
      <c r="K543" s="209"/>
      <c r="L543" s="214"/>
      <c r="M543" s="215"/>
      <c r="N543" s="216"/>
      <c r="O543" s="216"/>
      <c r="P543" s="216"/>
      <c r="Q543" s="216"/>
      <c r="R543" s="216"/>
      <c r="S543" s="216"/>
      <c r="T543" s="217"/>
      <c r="AT543" s="218" t="s">
        <v>189</v>
      </c>
      <c r="AU543" s="218" t="s">
        <v>84</v>
      </c>
      <c r="AV543" s="13" t="s">
        <v>84</v>
      </c>
      <c r="AW543" s="13" t="s">
        <v>30</v>
      </c>
      <c r="AX543" s="13" t="s">
        <v>82</v>
      </c>
      <c r="AY543" s="218" t="s">
        <v>175</v>
      </c>
    </row>
    <row r="544" spans="1:65" s="2" customFormat="1" ht="19.9" customHeight="1">
      <c r="A544" s="35"/>
      <c r="B544" s="36"/>
      <c r="C544" s="188" t="s">
        <v>875</v>
      </c>
      <c r="D544" s="188" t="s">
        <v>178</v>
      </c>
      <c r="E544" s="189" t="s">
        <v>876</v>
      </c>
      <c r="F544" s="190" t="s">
        <v>877</v>
      </c>
      <c r="G544" s="191" t="s">
        <v>198</v>
      </c>
      <c r="H544" s="192">
        <v>6</v>
      </c>
      <c r="I544" s="193"/>
      <c r="J544" s="194">
        <f>ROUND(I544*H544,2)</f>
        <v>0</v>
      </c>
      <c r="K544" s="190" t="s">
        <v>182</v>
      </c>
      <c r="L544" s="40"/>
      <c r="M544" s="195" t="s">
        <v>1</v>
      </c>
      <c r="N544" s="196" t="s">
        <v>39</v>
      </c>
      <c r="O544" s="72"/>
      <c r="P544" s="197">
        <f>O544*H544</f>
        <v>0</v>
      </c>
      <c r="Q544" s="197">
        <v>0</v>
      </c>
      <c r="R544" s="197">
        <f>Q544*H544</f>
        <v>0</v>
      </c>
      <c r="S544" s="197">
        <v>0.024</v>
      </c>
      <c r="T544" s="198">
        <f>S544*H544</f>
        <v>0.14400000000000002</v>
      </c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R544" s="199" t="s">
        <v>279</v>
      </c>
      <c r="AT544" s="199" t="s">
        <v>178</v>
      </c>
      <c r="AU544" s="199" t="s">
        <v>84</v>
      </c>
      <c r="AY544" s="18" t="s">
        <v>175</v>
      </c>
      <c r="BE544" s="200">
        <f>IF(N544="základní",J544,0)</f>
        <v>0</v>
      </c>
      <c r="BF544" s="200">
        <f>IF(N544="snížená",J544,0)</f>
        <v>0</v>
      </c>
      <c r="BG544" s="200">
        <f>IF(N544="zákl. přenesená",J544,0)</f>
        <v>0</v>
      </c>
      <c r="BH544" s="200">
        <f>IF(N544="sníž. přenesená",J544,0)</f>
        <v>0</v>
      </c>
      <c r="BI544" s="200">
        <f>IF(N544="nulová",J544,0)</f>
        <v>0</v>
      </c>
      <c r="BJ544" s="18" t="s">
        <v>82</v>
      </c>
      <c r="BK544" s="200">
        <f>ROUND(I544*H544,2)</f>
        <v>0</v>
      </c>
      <c r="BL544" s="18" t="s">
        <v>279</v>
      </c>
      <c r="BM544" s="199" t="s">
        <v>878</v>
      </c>
    </row>
    <row r="545" spans="1:47" s="2" customFormat="1" ht="19.5">
      <c r="A545" s="35"/>
      <c r="B545" s="36"/>
      <c r="C545" s="37"/>
      <c r="D545" s="201" t="s">
        <v>185</v>
      </c>
      <c r="E545" s="37"/>
      <c r="F545" s="202" t="s">
        <v>879</v>
      </c>
      <c r="G545" s="37"/>
      <c r="H545" s="37"/>
      <c r="I545" s="203"/>
      <c r="J545" s="37"/>
      <c r="K545" s="37"/>
      <c r="L545" s="40"/>
      <c r="M545" s="204"/>
      <c r="N545" s="205"/>
      <c r="O545" s="72"/>
      <c r="P545" s="72"/>
      <c r="Q545" s="72"/>
      <c r="R545" s="72"/>
      <c r="S545" s="72"/>
      <c r="T545" s="73"/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T545" s="18" t="s">
        <v>185</v>
      </c>
      <c r="AU545" s="18" t="s">
        <v>84</v>
      </c>
    </row>
    <row r="546" spans="1:47" s="2" customFormat="1" ht="12">
      <c r="A546" s="35"/>
      <c r="B546" s="36"/>
      <c r="C546" s="37"/>
      <c r="D546" s="206" t="s">
        <v>187</v>
      </c>
      <c r="E546" s="37"/>
      <c r="F546" s="207" t="s">
        <v>880</v>
      </c>
      <c r="G546" s="37"/>
      <c r="H546" s="37"/>
      <c r="I546" s="203"/>
      <c r="J546" s="37"/>
      <c r="K546" s="37"/>
      <c r="L546" s="40"/>
      <c r="M546" s="204"/>
      <c r="N546" s="205"/>
      <c r="O546" s="72"/>
      <c r="P546" s="72"/>
      <c r="Q546" s="72"/>
      <c r="R546" s="72"/>
      <c r="S546" s="72"/>
      <c r="T546" s="73"/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T546" s="18" t="s">
        <v>187</v>
      </c>
      <c r="AU546" s="18" t="s">
        <v>84</v>
      </c>
    </row>
    <row r="547" spans="1:65" s="2" customFormat="1" ht="22.15" customHeight="1">
      <c r="A547" s="35"/>
      <c r="B547" s="36"/>
      <c r="C547" s="188" t="s">
        <v>881</v>
      </c>
      <c r="D547" s="188" t="s">
        <v>178</v>
      </c>
      <c r="E547" s="189" t="s">
        <v>882</v>
      </c>
      <c r="F547" s="190" t="s">
        <v>883</v>
      </c>
      <c r="G547" s="191" t="s">
        <v>198</v>
      </c>
      <c r="H547" s="192">
        <v>2</v>
      </c>
      <c r="I547" s="193"/>
      <c r="J547" s="194">
        <f>ROUND(I547*H547,2)</f>
        <v>0</v>
      </c>
      <c r="K547" s="190" t="s">
        <v>182</v>
      </c>
      <c r="L547" s="40"/>
      <c r="M547" s="195" t="s">
        <v>1</v>
      </c>
      <c r="N547" s="196" t="s">
        <v>39</v>
      </c>
      <c r="O547" s="72"/>
      <c r="P547" s="197">
        <f>O547*H547</f>
        <v>0</v>
      </c>
      <c r="Q547" s="197">
        <v>0</v>
      </c>
      <c r="R547" s="197">
        <f>Q547*H547</f>
        <v>0</v>
      </c>
      <c r="S547" s="197">
        <v>0.03</v>
      </c>
      <c r="T547" s="198">
        <f>S547*H547</f>
        <v>0.06</v>
      </c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  <c r="AE547" s="35"/>
      <c r="AR547" s="199" t="s">
        <v>279</v>
      </c>
      <c r="AT547" s="199" t="s">
        <v>178</v>
      </c>
      <c r="AU547" s="199" t="s">
        <v>84</v>
      </c>
      <c r="AY547" s="18" t="s">
        <v>175</v>
      </c>
      <c r="BE547" s="200">
        <f>IF(N547="základní",J547,0)</f>
        <v>0</v>
      </c>
      <c r="BF547" s="200">
        <f>IF(N547="snížená",J547,0)</f>
        <v>0</v>
      </c>
      <c r="BG547" s="200">
        <f>IF(N547="zákl. přenesená",J547,0)</f>
        <v>0</v>
      </c>
      <c r="BH547" s="200">
        <f>IF(N547="sníž. přenesená",J547,0)</f>
        <v>0</v>
      </c>
      <c r="BI547" s="200">
        <f>IF(N547="nulová",J547,0)</f>
        <v>0</v>
      </c>
      <c r="BJ547" s="18" t="s">
        <v>82</v>
      </c>
      <c r="BK547" s="200">
        <f>ROUND(I547*H547,2)</f>
        <v>0</v>
      </c>
      <c r="BL547" s="18" t="s">
        <v>279</v>
      </c>
      <c r="BM547" s="199" t="s">
        <v>884</v>
      </c>
    </row>
    <row r="548" spans="1:47" s="2" customFormat="1" ht="19.5">
      <c r="A548" s="35"/>
      <c r="B548" s="36"/>
      <c r="C548" s="37"/>
      <c r="D548" s="201" t="s">
        <v>185</v>
      </c>
      <c r="E548" s="37"/>
      <c r="F548" s="202" t="s">
        <v>885</v>
      </c>
      <c r="G548" s="37"/>
      <c r="H548" s="37"/>
      <c r="I548" s="203"/>
      <c r="J548" s="37"/>
      <c r="K548" s="37"/>
      <c r="L548" s="40"/>
      <c r="M548" s="204"/>
      <c r="N548" s="205"/>
      <c r="O548" s="72"/>
      <c r="P548" s="72"/>
      <c r="Q548" s="72"/>
      <c r="R548" s="72"/>
      <c r="S548" s="72"/>
      <c r="T548" s="73"/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T548" s="18" t="s">
        <v>185</v>
      </c>
      <c r="AU548" s="18" t="s">
        <v>84</v>
      </c>
    </row>
    <row r="549" spans="1:47" s="2" customFormat="1" ht="12">
      <c r="A549" s="35"/>
      <c r="B549" s="36"/>
      <c r="C549" s="37"/>
      <c r="D549" s="206" t="s">
        <v>187</v>
      </c>
      <c r="E549" s="37"/>
      <c r="F549" s="207" t="s">
        <v>886</v>
      </c>
      <c r="G549" s="37"/>
      <c r="H549" s="37"/>
      <c r="I549" s="203"/>
      <c r="J549" s="37"/>
      <c r="K549" s="37"/>
      <c r="L549" s="40"/>
      <c r="M549" s="204"/>
      <c r="N549" s="205"/>
      <c r="O549" s="72"/>
      <c r="P549" s="72"/>
      <c r="Q549" s="72"/>
      <c r="R549" s="72"/>
      <c r="S549" s="72"/>
      <c r="T549" s="73"/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T549" s="18" t="s">
        <v>187</v>
      </c>
      <c r="AU549" s="18" t="s">
        <v>84</v>
      </c>
    </row>
    <row r="550" spans="1:65" s="2" customFormat="1" ht="22.15" customHeight="1">
      <c r="A550" s="35"/>
      <c r="B550" s="36"/>
      <c r="C550" s="188" t="s">
        <v>887</v>
      </c>
      <c r="D550" s="188" t="s">
        <v>178</v>
      </c>
      <c r="E550" s="189" t="s">
        <v>888</v>
      </c>
      <c r="F550" s="190" t="s">
        <v>889</v>
      </c>
      <c r="G550" s="191" t="s">
        <v>306</v>
      </c>
      <c r="H550" s="192">
        <v>2.1</v>
      </c>
      <c r="I550" s="193"/>
      <c r="J550" s="194">
        <f>ROUND(I550*H550,2)</f>
        <v>0</v>
      </c>
      <c r="K550" s="190" t="s">
        <v>182</v>
      </c>
      <c r="L550" s="40"/>
      <c r="M550" s="195" t="s">
        <v>1</v>
      </c>
      <c r="N550" s="196" t="s">
        <v>39</v>
      </c>
      <c r="O550" s="72"/>
      <c r="P550" s="197">
        <f>O550*H550</f>
        <v>0</v>
      </c>
      <c r="Q550" s="197">
        <v>0</v>
      </c>
      <c r="R550" s="197">
        <f>Q550*H550</f>
        <v>0</v>
      </c>
      <c r="S550" s="197">
        <v>0</v>
      </c>
      <c r="T550" s="198">
        <f>S550*H550</f>
        <v>0</v>
      </c>
      <c r="U550" s="35"/>
      <c r="V550" s="35"/>
      <c r="W550" s="35"/>
      <c r="X550" s="35"/>
      <c r="Y550" s="35"/>
      <c r="Z550" s="35"/>
      <c r="AA550" s="35"/>
      <c r="AB550" s="35"/>
      <c r="AC550" s="35"/>
      <c r="AD550" s="35"/>
      <c r="AE550" s="35"/>
      <c r="AR550" s="199" t="s">
        <v>279</v>
      </c>
      <c r="AT550" s="199" t="s">
        <v>178</v>
      </c>
      <c r="AU550" s="199" t="s">
        <v>84</v>
      </c>
      <c r="AY550" s="18" t="s">
        <v>175</v>
      </c>
      <c r="BE550" s="200">
        <f>IF(N550="základní",J550,0)</f>
        <v>0</v>
      </c>
      <c r="BF550" s="200">
        <f>IF(N550="snížená",J550,0)</f>
        <v>0</v>
      </c>
      <c r="BG550" s="200">
        <f>IF(N550="zákl. přenesená",J550,0)</f>
        <v>0</v>
      </c>
      <c r="BH550" s="200">
        <f>IF(N550="sníž. přenesená",J550,0)</f>
        <v>0</v>
      </c>
      <c r="BI550" s="200">
        <f>IF(N550="nulová",J550,0)</f>
        <v>0</v>
      </c>
      <c r="BJ550" s="18" t="s">
        <v>82</v>
      </c>
      <c r="BK550" s="200">
        <f>ROUND(I550*H550,2)</f>
        <v>0</v>
      </c>
      <c r="BL550" s="18" t="s">
        <v>279</v>
      </c>
      <c r="BM550" s="199" t="s">
        <v>890</v>
      </c>
    </row>
    <row r="551" spans="1:47" s="2" customFormat="1" ht="19.5">
      <c r="A551" s="35"/>
      <c r="B551" s="36"/>
      <c r="C551" s="37"/>
      <c r="D551" s="201" t="s">
        <v>185</v>
      </c>
      <c r="E551" s="37"/>
      <c r="F551" s="202" t="s">
        <v>891</v>
      </c>
      <c r="G551" s="37"/>
      <c r="H551" s="37"/>
      <c r="I551" s="203"/>
      <c r="J551" s="37"/>
      <c r="K551" s="37"/>
      <c r="L551" s="40"/>
      <c r="M551" s="204"/>
      <c r="N551" s="205"/>
      <c r="O551" s="72"/>
      <c r="P551" s="72"/>
      <c r="Q551" s="72"/>
      <c r="R551" s="72"/>
      <c r="S551" s="72"/>
      <c r="T551" s="73"/>
      <c r="U551" s="35"/>
      <c r="V551" s="35"/>
      <c r="W551" s="35"/>
      <c r="X551" s="35"/>
      <c r="Y551" s="35"/>
      <c r="Z551" s="35"/>
      <c r="AA551" s="35"/>
      <c r="AB551" s="35"/>
      <c r="AC551" s="35"/>
      <c r="AD551" s="35"/>
      <c r="AE551" s="35"/>
      <c r="AT551" s="18" t="s">
        <v>185</v>
      </c>
      <c r="AU551" s="18" t="s">
        <v>84</v>
      </c>
    </row>
    <row r="552" spans="1:47" s="2" customFormat="1" ht="12">
      <c r="A552" s="35"/>
      <c r="B552" s="36"/>
      <c r="C552" s="37"/>
      <c r="D552" s="206" t="s">
        <v>187</v>
      </c>
      <c r="E552" s="37"/>
      <c r="F552" s="207" t="s">
        <v>892</v>
      </c>
      <c r="G552" s="37"/>
      <c r="H552" s="37"/>
      <c r="I552" s="203"/>
      <c r="J552" s="37"/>
      <c r="K552" s="37"/>
      <c r="L552" s="40"/>
      <c r="M552" s="204"/>
      <c r="N552" s="205"/>
      <c r="O552" s="72"/>
      <c r="P552" s="72"/>
      <c r="Q552" s="72"/>
      <c r="R552" s="72"/>
      <c r="S552" s="72"/>
      <c r="T552" s="73"/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T552" s="18" t="s">
        <v>187</v>
      </c>
      <c r="AU552" s="18" t="s">
        <v>84</v>
      </c>
    </row>
    <row r="553" spans="2:51" s="13" customFormat="1" ht="12">
      <c r="B553" s="208"/>
      <c r="C553" s="209"/>
      <c r="D553" s="201" t="s">
        <v>189</v>
      </c>
      <c r="E553" s="210" t="s">
        <v>1</v>
      </c>
      <c r="F553" s="211" t="s">
        <v>750</v>
      </c>
      <c r="G553" s="209"/>
      <c r="H553" s="212">
        <v>2.1</v>
      </c>
      <c r="I553" s="213"/>
      <c r="J553" s="209"/>
      <c r="K553" s="209"/>
      <c r="L553" s="214"/>
      <c r="M553" s="215"/>
      <c r="N553" s="216"/>
      <c r="O553" s="216"/>
      <c r="P553" s="216"/>
      <c r="Q553" s="216"/>
      <c r="R553" s="216"/>
      <c r="S553" s="216"/>
      <c r="T553" s="217"/>
      <c r="AT553" s="218" t="s">
        <v>189</v>
      </c>
      <c r="AU553" s="218" t="s">
        <v>84</v>
      </c>
      <c r="AV553" s="13" t="s">
        <v>84</v>
      </c>
      <c r="AW553" s="13" t="s">
        <v>30</v>
      </c>
      <c r="AX553" s="13" t="s">
        <v>82</v>
      </c>
      <c r="AY553" s="218" t="s">
        <v>175</v>
      </c>
    </row>
    <row r="554" spans="1:65" s="2" customFormat="1" ht="19.9" customHeight="1">
      <c r="A554" s="35"/>
      <c r="B554" s="36"/>
      <c r="C554" s="219" t="s">
        <v>893</v>
      </c>
      <c r="D554" s="219" t="s">
        <v>287</v>
      </c>
      <c r="E554" s="220" t="s">
        <v>894</v>
      </c>
      <c r="F554" s="221" t="s">
        <v>895</v>
      </c>
      <c r="G554" s="222" t="s">
        <v>306</v>
      </c>
      <c r="H554" s="223">
        <v>2.1</v>
      </c>
      <c r="I554" s="224"/>
      <c r="J554" s="225">
        <f>ROUND(I554*H554,2)</f>
        <v>0</v>
      </c>
      <c r="K554" s="221" t="s">
        <v>182</v>
      </c>
      <c r="L554" s="226"/>
      <c r="M554" s="227" t="s">
        <v>1</v>
      </c>
      <c r="N554" s="228" t="s">
        <v>39</v>
      </c>
      <c r="O554" s="72"/>
      <c r="P554" s="197">
        <f>O554*H554</f>
        <v>0</v>
      </c>
      <c r="Q554" s="197">
        <v>0.0015</v>
      </c>
      <c r="R554" s="197">
        <f>Q554*H554</f>
        <v>0.00315</v>
      </c>
      <c r="S554" s="197">
        <v>0</v>
      </c>
      <c r="T554" s="198">
        <f>S554*H554</f>
        <v>0</v>
      </c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R554" s="199" t="s">
        <v>381</v>
      </c>
      <c r="AT554" s="199" t="s">
        <v>287</v>
      </c>
      <c r="AU554" s="199" t="s">
        <v>84</v>
      </c>
      <c r="AY554" s="18" t="s">
        <v>175</v>
      </c>
      <c r="BE554" s="200">
        <f>IF(N554="základní",J554,0)</f>
        <v>0</v>
      </c>
      <c r="BF554" s="200">
        <f>IF(N554="snížená",J554,0)</f>
        <v>0</v>
      </c>
      <c r="BG554" s="200">
        <f>IF(N554="zákl. přenesená",J554,0)</f>
        <v>0</v>
      </c>
      <c r="BH554" s="200">
        <f>IF(N554="sníž. přenesená",J554,0)</f>
        <v>0</v>
      </c>
      <c r="BI554" s="200">
        <f>IF(N554="nulová",J554,0)</f>
        <v>0</v>
      </c>
      <c r="BJ554" s="18" t="s">
        <v>82</v>
      </c>
      <c r="BK554" s="200">
        <f>ROUND(I554*H554,2)</f>
        <v>0</v>
      </c>
      <c r="BL554" s="18" t="s">
        <v>279</v>
      </c>
      <c r="BM554" s="199" t="s">
        <v>896</v>
      </c>
    </row>
    <row r="555" spans="1:47" s="2" customFormat="1" ht="12">
      <c r="A555" s="35"/>
      <c r="B555" s="36"/>
      <c r="C555" s="37"/>
      <c r="D555" s="201" t="s">
        <v>185</v>
      </c>
      <c r="E555" s="37"/>
      <c r="F555" s="202" t="s">
        <v>895</v>
      </c>
      <c r="G555" s="37"/>
      <c r="H555" s="37"/>
      <c r="I555" s="203"/>
      <c r="J555" s="37"/>
      <c r="K555" s="37"/>
      <c r="L555" s="40"/>
      <c r="M555" s="204"/>
      <c r="N555" s="205"/>
      <c r="O555" s="72"/>
      <c r="P555" s="72"/>
      <c r="Q555" s="72"/>
      <c r="R555" s="72"/>
      <c r="S555" s="72"/>
      <c r="T555" s="73"/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T555" s="18" t="s">
        <v>185</v>
      </c>
      <c r="AU555" s="18" t="s">
        <v>84</v>
      </c>
    </row>
    <row r="556" spans="2:51" s="13" customFormat="1" ht="12">
      <c r="B556" s="208"/>
      <c r="C556" s="209"/>
      <c r="D556" s="201" t="s">
        <v>189</v>
      </c>
      <c r="E556" s="210" t="s">
        <v>1</v>
      </c>
      <c r="F556" s="211" t="s">
        <v>750</v>
      </c>
      <c r="G556" s="209"/>
      <c r="H556" s="212">
        <v>2.1</v>
      </c>
      <c r="I556" s="213"/>
      <c r="J556" s="209"/>
      <c r="K556" s="209"/>
      <c r="L556" s="214"/>
      <c r="M556" s="215"/>
      <c r="N556" s="216"/>
      <c r="O556" s="216"/>
      <c r="P556" s="216"/>
      <c r="Q556" s="216"/>
      <c r="R556" s="216"/>
      <c r="S556" s="216"/>
      <c r="T556" s="217"/>
      <c r="AT556" s="218" t="s">
        <v>189</v>
      </c>
      <c r="AU556" s="218" t="s">
        <v>84</v>
      </c>
      <c r="AV556" s="13" t="s">
        <v>84</v>
      </c>
      <c r="AW556" s="13" t="s">
        <v>30</v>
      </c>
      <c r="AX556" s="13" t="s">
        <v>82</v>
      </c>
      <c r="AY556" s="218" t="s">
        <v>175</v>
      </c>
    </row>
    <row r="557" spans="1:65" s="2" customFormat="1" ht="22.15" customHeight="1">
      <c r="A557" s="35"/>
      <c r="B557" s="36"/>
      <c r="C557" s="188" t="s">
        <v>897</v>
      </c>
      <c r="D557" s="188" t="s">
        <v>178</v>
      </c>
      <c r="E557" s="189" t="s">
        <v>898</v>
      </c>
      <c r="F557" s="190" t="s">
        <v>899</v>
      </c>
      <c r="G557" s="191" t="s">
        <v>363</v>
      </c>
      <c r="H557" s="192">
        <v>0.299</v>
      </c>
      <c r="I557" s="193"/>
      <c r="J557" s="194">
        <f>ROUND(I557*H557,2)</f>
        <v>0</v>
      </c>
      <c r="K557" s="190" t="s">
        <v>182</v>
      </c>
      <c r="L557" s="40"/>
      <c r="M557" s="195" t="s">
        <v>1</v>
      </c>
      <c r="N557" s="196" t="s">
        <v>39</v>
      </c>
      <c r="O557" s="72"/>
      <c r="P557" s="197">
        <f>O557*H557</f>
        <v>0</v>
      </c>
      <c r="Q557" s="197">
        <v>0</v>
      </c>
      <c r="R557" s="197">
        <f>Q557*H557</f>
        <v>0</v>
      </c>
      <c r="S557" s="197">
        <v>0</v>
      </c>
      <c r="T557" s="198">
        <f>S557*H557</f>
        <v>0</v>
      </c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R557" s="199" t="s">
        <v>279</v>
      </c>
      <c r="AT557" s="199" t="s">
        <v>178</v>
      </c>
      <c r="AU557" s="199" t="s">
        <v>84</v>
      </c>
      <c r="AY557" s="18" t="s">
        <v>175</v>
      </c>
      <c r="BE557" s="200">
        <f>IF(N557="základní",J557,0)</f>
        <v>0</v>
      </c>
      <c r="BF557" s="200">
        <f>IF(N557="snížená",J557,0)</f>
        <v>0</v>
      </c>
      <c r="BG557" s="200">
        <f>IF(N557="zákl. přenesená",J557,0)</f>
        <v>0</v>
      </c>
      <c r="BH557" s="200">
        <f>IF(N557="sníž. přenesená",J557,0)</f>
        <v>0</v>
      </c>
      <c r="BI557" s="200">
        <f>IF(N557="nulová",J557,0)</f>
        <v>0</v>
      </c>
      <c r="BJ557" s="18" t="s">
        <v>82</v>
      </c>
      <c r="BK557" s="200">
        <f>ROUND(I557*H557,2)</f>
        <v>0</v>
      </c>
      <c r="BL557" s="18" t="s">
        <v>279</v>
      </c>
      <c r="BM557" s="199" t="s">
        <v>900</v>
      </c>
    </row>
    <row r="558" spans="1:47" s="2" customFormat="1" ht="29.25">
      <c r="A558" s="35"/>
      <c r="B558" s="36"/>
      <c r="C558" s="37"/>
      <c r="D558" s="201" t="s">
        <v>185</v>
      </c>
      <c r="E558" s="37"/>
      <c r="F558" s="202" t="s">
        <v>901</v>
      </c>
      <c r="G558" s="37"/>
      <c r="H558" s="37"/>
      <c r="I558" s="203"/>
      <c r="J558" s="37"/>
      <c r="K558" s="37"/>
      <c r="L558" s="40"/>
      <c r="M558" s="204"/>
      <c r="N558" s="205"/>
      <c r="O558" s="72"/>
      <c r="P558" s="72"/>
      <c r="Q558" s="72"/>
      <c r="R558" s="72"/>
      <c r="S558" s="72"/>
      <c r="T558" s="73"/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T558" s="18" t="s">
        <v>185</v>
      </c>
      <c r="AU558" s="18" t="s">
        <v>84</v>
      </c>
    </row>
    <row r="559" spans="1:47" s="2" customFormat="1" ht="12">
      <c r="A559" s="35"/>
      <c r="B559" s="36"/>
      <c r="C559" s="37"/>
      <c r="D559" s="206" t="s">
        <v>187</v>
      </c>
      <c r="E559" s="37"/>
      <c r="F559" s="207" t="s">
        <v>902</v>
      </c>
      <c r="G559" s="37"/>
      <c r="H559" s="37"/>
      <c r="I559" s="203"/>
      <c r="J559" s="37"/>
      <c r="K559" s="37"/>
      <c r="L559" s="40"/>
      <c r="M559" s="204"/>
      <c r="N559" s="205"/>
      <c r="O559" s="72"/>
      <c r="P559" s="72"/>
      <c r="Q559" s="72"/>
      <c r="R559" s="72"/>
      <c r="S559" s="72"/>
      <c r="T559" s="73"/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T559" s="18" t="s">
        <v>187</v>
      </c>
      <c r="AU559" s="18" t="s">
        <v>84</v>
      </c>
    </row>
    <row r="560" spans="2:63" s="12" customFormat="1" ht="22.9" customHeight="1">
      <c r="B560" s="172"/>
      <c r="C560" s="173"/>
      <c r="D560" s="174" t="s">
        <v>73</v>
      </c>
      <c r="E560" s="186" t="s">
        <v>903</v>
      </c>
      <c r="F560" s="186" t="s">
        <v>904</v>
      </c>
      <c r="G560" s="173"/>
      <c r="H560" s="173"/>
      <c r="I560" s="176"/>
      <c r="J560" s="187">
        <f>BK560</f>
        <v>0</v>
      </c>
      <c r="K560" s="173"/>
      <c r="L560" s="178"/>
      <c r="M560" s="179"/>
      <c r="N560" s="180"/>
      <c r="O560" s="180"/>
      <c r="P560" s="181">
        <f>SUM(P561:P586)</f>
        <v>0</v>
      </c>
      <c r="Q560" s="180"/>
      <c r="R560" s="181">
        <f>SUM(R561:R586)</f>
        <v>0.3562106</v>
      </c>
      <c r="S560" s="180"/>
      <c r="T560" s="182">
        <f>SUM(T561:T586)</f>
        <v>0</v>
      </c>
      <c r="AR560" s="183" t="s">
        <v>84</v>
      </c>
      <c r="AT560" s="184" t="s">
        <v>73</v>
      </c>
      <c r="AU560" s="184" t="s">
        <v>82</v>
      </c>
      <c r="AY560" s="183" t="s">
        <v>175</v>
      </c>
      <c r="BK560" s="185">
        <f>SUM(BK561:BK586)</f>
        <v>0</v>
      </c>
    </row>
    <row r="561" spans="1:65" s="2" customFormat="1" ht="14.45" customHeight="1">
      <c r="A561" s="35"/>
      <c r="B561" s="36"/>
      <c r="C561" s="188" t="s">
        <v>905</v>
      </c>
      <c r="D561" s="188" t="s">
        <v>178</v>
      </c>
      <c r="E561" s="189" t="s">
        <v>906</v>
      </c>
      <c r="F561" s="190" t="s">
        <v>907</v>
      </c>
      <c r="G561" s="191" t="s">
        <v>181</v>
      </c>
      <c r="H561" s="192">
        <v>10.08</v>
      </c>
      <c r="I561" s="193"/>
      <c r="J561" s="194">
        <f>ROUND(I561*H561,2)</f>
        <v>0</v>
      </c>
      <c r="K561" s="190" t="s">
        <v>182</v>
      </c>
      <c r="L561" s="40"/>
      <c r="M561" s="195" t="s">
        <v>1</v>
      </c>
      <c r="N561" s="196" t="s">
        <v>39</v>
      </c>
      <c r="O561" s="72"/>
      <c r="P561" s="197">
        <f>O561*H561</f>
        <v>0</v>
      </c>
      <c r="Q561" s="197">
        <v>0.0003</v>
      </c>
      <c r="R561" s="197">
        <f>Q561*H561</f>
        <v>0.0030239999999999998</v>
      </c>
      <c r="S561" s="197">
        <v>0</v>
      </c>
      <c r="T561" s="198">
        <f>S561*H561</f>
        <v>0</v>
      </c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R561" s="199" t="s">
        <v>279</v>
      </c>
      <c r="AT561" s="199" t="s">
        <v>178</v>
      </c>
      <c r="AU561" s="199" t="s">
        <v>84</v>
      </c>
      <c r="AY561" s="18" t="s">
        <v>175</v>
      </c>
      <c r="BE561" s="200">
        <f>IF(N561="základní",J561,0)</f>
        <v>0</v>
      </c>
      <c r="BF561" s="200">
        <f>IF(N561="snížená",J561,0)</f>
        <v>0</v>
      </c>
      <c r="BG561" s="200">
        <f>IF(N561="zákl. přenesená",J561,0)</f>
        <v>0</v>
      </c>
      <c r="BH561" s="200">
        <f>IF(N561="sníž. přenesená",J561,0)</f>
        <v>0</v>
      </c>
      <c r="BI561" s="200">
        <f>IF(N561="nulová",J561,0)</f>
        <v>0</v>
      </c>
      <c r="BJ561" s="18" t="s">
        <v>82</v>
      </c>
      <c r="BK561" s="200">
        <f>ROUND(I561*H561,2)</f>
        <v>0</v>
      </c>
      <c r="BL561" s="18" t="s">
        <v>279</v>
      </c>
      <c r="BM561" s="199" t="s">
        <v>908</v>
      </c>
    </row>
    <row r="562" spans="1:47" s="2" customFormat="1" ht="12">
      <c r="A562" s="35"/>
      <c r="B562" s="36"/>
      <c r="C562" s="37"/>
      <c r="D562" s="201" t="s">
        <v>185</v>
      </c>
      <c r="E562" s="37"/>
      <c r="F562" s="202" t="s">
        <v>909</v>
      </c>
      <c r="G562" s="37"/>
      <c r="H562" s="37"/>
      <c r="I562" s="203"/>
      <c r="J562" s="37"/>
      <c r="K562" s="37"/>
      <c r="L562" s="40"/>
      <c r="M562" s="204"/>
      <c r="N562" s="205"/>
      <c r="O562" s="72"/>
      <c r="P562" s="72"/>
      <c r="Q562" s="72"/>
      <c r="R562" s="72"/>
      <c r="S562" s="72"/>
      <c r="T562" s="73"/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T562" s="18" t="s">
        <v>185</v>
      </c>
      <c r="AU562" s="18" t="s">
        <v>84</v>
      </c>
    </row>
    <row r="563" spans="1:47" s="2" customFormat="1" ht="12">
      <c r="A563" s="35"/>
      <c r="B563" s="36"/>
      <c r="C563" s="37"/>
      <c r="D563" s="206" t="s">
        <v>187</v>
      </c>
      <c r="E563" s="37"/>
      <c r="F563" s="207" t="s">
        <v>910</v>
      </c>
      <c r="G563" s="37"/>
      <c r="H563" s="37"/>
      <c r="I563" s="203"/>
      <c r="J563" s="37"/>
      <c r="K563" s="37"/>
      <c r="L563" s="40"/>
      <c r="M563" s="204"/>
      <c r="N563" s="205"/>
      <c r="O563" s="72"/>
      <c r="P563" s="72"/>
      <c r="Q563" s="72"/>
      <c r="R563" s="72"/>
      <c r="S563" s="72"/>
      <c r="T563" s="73"/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T563" s="18" t="s">
        <v>187</v>
      </c>
      <c r="AU563" s="18" t="s">
        <v>84</v>
      </c>
    </row>
    <row r="564" spans="2:51" s="13" customFormat="1" ht="12">
      <c r="B564" s="208"/>
      <c r="C564" s="209"/>
      <c r="D564" s="201" t="s">
        <v>189</v>
      </c>
      <c r="E564" s="210" t="s">
        <v>1</v>
      </c>
      <c r="F564" s="211" t="s">
        <v>132</v>
      </c>
      <c r="G564" s="209"/>
      <c r="H564" s="212">
        <v>10.08</v>
      </c>
      <c r="I564" s="213"/>
      <c r="J564" s="209"/>
      <c r="K564" s="209"/>
      <c r="L564" s="214"/>
      <c r="M564" s="215"/>
      <c r="N564" s="216"/>
      <c r="O564" s="216"/>
      <c r="P564" s="216"/>
      <c r="Q564" s="216"/>
      <c r="R564" s="216"/>
      <c r="S564" s="216"/>
      <c r="T564" s="217"/>
      <c r="AT564" s="218" t="s">
        <v>189</v>
      </c>
      <c r="AU564" s="218" t="s">
        <v>84</v>
      </c>
      <c r="AV564" s="13" t="s">
        <v>84</v>
      </c>
      <c r="AW564" s="13" t="s">
        <v>30</v>
      </c>
      <c r="AX564" s="13" t="s">
        <v>82</v>
      </c>
      <c r="AY564" s="218" t="s">
        <v>175</v>
      </c>
    </row>
    <row r="565" spans="1:65" s="2" customFormat="1" ht="19.9" customHeight="1">
      <c r="A565" s="35"/>
      <c r="B565" s="36"/>
      <c r="C565" s="188" t="s">
        <v>911</v>
      </c>
      <c r="D565" s="188" t="s">
        <v>178</v>
      </c>
      <c r="E565" s="189" t="s">
        <v>912</v>
      </c>
      <c r="F565" s="190" t="s">
        <v>913</v>
      </c>
      <c r="G565" s="191" t="s">
        <v>181</v>
      </c>
      <c r="H565" s="192">
        <v>10.08</v>
      </c>
      <c r="I565" s="193"/>
      <c r="J565" s="194">
        <f>ROUND(I565*H565,2)</f>
        <v>0</v>
      </c>
      <c r="K565" s="190" t="s">
        <v>182</v>
      </c>
      <c r="L565" s="40"/>
      <c r="M565" s="195" t="s">
        <v>1</v>
      </c>
      <c r="N565" s="196" t="s">
        <v>39</v>
      </c>
      <c r="O565" s="72"/>
      <c r="P565" s="197">
        <f>O565*H565</f>
        <v>0</v>
      </c>
      <c r="Q565" s="197">
        <v>0.00455</v>
      </c>
      <c r="R565" s="197">
        <f>Q565*H565</f>
        <v>0.045864</v>
      </c>
      <c r="S565" s="197">
        <v>0</v>
      </c>
      <c r="T565" s="198">
        <f>S565*H565</f>
        <v>0</v>
      </c>
      <c r="U565" s="35"/>
      <c r="V565" s="35"/>
      <c r="W565" s="35"/>
      <c r="X565" s="35"/>
      <c r="Y565" s="35"/>
      <c r="Z565" s="35"/>
      <c r="AA565" s="35"/>
      <c r="AB565" s="35"/>
      <c r="AC565" s="35"/>
      <c r="AD565" s="35"/>
      <c r="AE565" s="35"/>
      <c r="AR565" s="199" t="s">
        <v>279</v>
      </c>
      <c r="AT565" s="199" t="s">
        <v>178</v>
      </c>
      <c r="AU565" s="199" t="s">
        <v>84</v>
      </c>
      <c r="AY565" s="18" t="s">
        <v>175</v>
      </c>
      <c r="BE565" s="200">
        <f>IF(N565="základní",J565,0)</f>
        <v>0</v>
      </c>
      <c r="BF565" s="200">
        <f>IF(N565="snížená",J565,0)</f>
        <v>0</v>
      </c>
      <c r="BG565" s="200">
        <f>IF(N565="zákl. přenesená",J565,0)</f>
        <v>0</v>
      </c>
      <c r="BH565" s="200">
        <f>IF(N565="sníž. přenesená",J565,0)</f>
        <v>0</v>
      </c>
      <c r="BI565" s="200">
        <f>IF(N565="nulová",J565,0)</f>
        <v>0</v>
      </c>
      <c r="BJ565" s="18" t="s">
        <v>82</v>
      </c>
      <c r="BK565" s="200">
        <f>ROUND(I565*H565,2)</f>
        <v>0</v>
      </c>
      <c r="BL565" s="18" t="s">
        <v>279</v>
      </c>
      <c r="BM565" s="199" t="s">
        <v>914</v>
      </c>
    </row>
    <row r="566" spans="1:47" s="2" customFormat="1" ht="19.5">
      <c r="A566" s="35"/>
      <c r="B566" s="36"/>
      <c r="C566" s="37"/>
      <c r="D566" s="201" t="s">
        <v>185</v>
      </c>
      <c r="E566" s="37"/>
      <c r="F566" s="202" t="s">
        <v>915</v>
      </c>
      <c r="G566" s="37"/>
      <c r="H566" s="37"/>
      <c r="I566" s="203"/>
      <c r="J566" s="37"/>
      <c r="K566" s="37"/>
      <c r="L566" s="40"/>
      <c r="M566" s="204"/>
      <c r="N566" s="205"/>
      <c r="O566" s="72"/>
      <c r="P566" s="72"/>
      <c r="Q566" s="72"/>
      <c r="R566" s="72"/>
      <c r="S566" s="72"/>
      <c r="T566" s="73"/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T566" s="18" t="s">
        <v>185</v>
      </c>
      <c r="AU566" s="18" t="s">
        <v>84</v>
      </c>
    </row>
    <row r="567" spans="1:47" s="2" customFormat="1" ht="12">
      <c r="A567" s="35"/>
      <c r="B567" s="36"/>
      <c r="C567" s="37"/>
      <c r="D567" s="206" t="s">
        <v>187</v>
      </c>
      <c r="E567" s="37"/>
      <c r="F567" s="207" t="s">
        <v>916</v>
      </c>
      <c r="G567" s="37"/>
      <c r="H567" s="37"/>
      <c r="I567" s="203"/>
      <c r="J567" s="37"/>
      <c r="K567" s="37"/>
      <c r="L567" s="40"/>
      <c r="M567" s="204"/>
      <c r="N567" s="205"/>
      <c r="O567" s="72"/>
      <c r="P567" s="72"/>
      <c r="Q567" s="72"/>
      <c r="R567" s="72"/>
      <c r="S567" s="72"/>
      <c r="T567" s="73"/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T567" s="18" t="s">
        <v>187</v>
      </c>
      <c r="AU567" s="18" t="s">
        <v>84</v>
      </c>
    </row>
    <row r="568" spans="2:51" s="13" customFormat="1" ht="12">
      <c r="B568" s="208"/>
      <c r="C568" s="209"/>
      <c r="D568" s="201" t="s">
        <v>189</v>
      </c>
      <c r="E568" s="210" t="s">
        <v>1</v>
      </c>
      <c r="F568" s="211" t="s">
        <v>132</v>
      </c>
      <c r="G568" s="209"/>
      <c r="H568" s="212">
        <v>10.08</v>
      </c>
      <c r="I568" s="213"/>
      <c r="J568" s="209"/>
      <c r="K568" s="209"/>
      <c r="L568" s="214"/>
      <c r="M568" s="215"/>
      <c r="N568" s="216"/>
      <c r="O568" s="216"/>
      <c r="P568" s="216"/>
      <c r="Q568" s="216"/>
      <c r="R568" s="216"/>
      <c r="S568" s="216"/>
      <c r="T568" s="217"/>
      <c r="AT568" s="218" t="s">
        <v>189</v>
      </c>
      <c r="AU568" s="218" t="s">
        <v>84</v>
      </c>
      <c r="AV568" s="13" t="s">
        <v>84</v>
      </c>
      <c r="AW568" s="13" t="s">
        <v>30</v>
      </c>
      <c r="AX568" s="13" t="s">
        <v>82</v>
      </c>
      <c r="AY568" s="218" t="s">
        <v>175</v>
      </c>
    </row>
    <row r="569" spans="1:65" s="2" customFormat="1" ht="34.9" customHeight="1">
      <c r="A569" s="35"/>
      <c r="B569" s="36"/>
      <c r="C569" s="188" t="s">
        <v>917</v>
      </c>
      <c r="D569" s="188" t="s">
        <v>178</v>
      </c>
      <c r="E569" s="189" t="s">
        <v>918</v>
      </c>
      <c r="F569" s="190" t="s">
        <v>919</v>
      </c>
      <c r="G569" s="191" t="s">
        <v>181</v>
      </c>
      <c r="H569" s="192">
        <v>10.08</v>
      </c>
      <c r="I569" s="193"/>
      <c r="J569" s="194">
        <f>ROUND(I569*H569,2)</f>
        <v>0</v>
      </c>
      <c r="K569" s="190" t="s">
        <v>182</v>
      </c>
      <c r="L569" s="40"/>
      <c r="M569" s="195" t="s">
        <v>1</v>
      </c>
      <c r="N569" s="196" t="s">
        <v>39</v>
      </c>
      <c r="O569" s="72"/>
      <c r="P569" s="197">
        <f>O569*H569</f>
        <v>0</v>
      </c>
      <c r="Q569" s="197">
        <v>0.0052</v>
      </c>
      <c r="R569" s="197">
        <f>Q569*H569</f>
        <v>0.052416</v>
      </c>
      <c r="S569" s="197">
        <v>0</v>
      </c>
      <c r="T569" s="198">
        <f>S569*H569</f>
        <v>0</v>
      </c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R569" s="199" t="s">
        <v>279</v>
      </c>
      <c r="AT569" s="199" t="s">
        <v>178</v>
      </c>
      <c r="AU569" s="199" t="s">
        <v>84</v>
      </c>
      <c r="AY569" s="18" t="s">
        <v>175</v>
      </c>
      <c r="BE569" s="200">
        <f>IF(N569="základní",J569,0)</f>
        <v>0</v>
      </c>
      <c r="BF569" s="200">
        <f>IF(N569="snížená",J569,0)</f>
        <v>0</v>
      </c>
      <c r="BG569" s="200">
        <f>IF(N569="zákl. přenesená",J569,0)</f>
        <v>0</v>
      </c>
      <c r="BH569" s="200">
        <f>IF(N569="sníž. přenesená",J569,0)</f>
        <v>0</v>
      </c>
      <c r="BI569" s="200">
        <f>IF(N569="nulová",J569,0)</f>
        <v>0</v>
      </c>
      <c r="BJ569" s="18" t="s">
        <v>82</v>
      </c>
      <c r="BK569" s="200">
        <f>ROUND(I569*H569,2)</f>
        <v>0</v>
      </c>
      <c r="BL569" s="18" t="s">
        <v>279</v>
      </c>
      <c r="BM569" s="199" t="s">
        <v>920</v>
      </c>
    </row>
    <row r="570" spans="1:47" s="2" customFormat="1" ht="19.5">
      <c r="A570" s="35"/>
      <c r="B570" s="36"/>
      <c r="C570" s="37"/>
      <c r="D570" s="201" t="s">
        <v>185</v>
      </c>
      <c r="E570" s="37"/>
      <c r="F570" s="202" t="s">
        <v>921</v>
      </c>
      <c r="G570" s="37"/>
      <c r="H570" s="37"/>
      <c r="I570" s="203"/>
      <c r="J570" s="37"/>
      <c r="K570" s="37"/>
      <c r="L570" s="40"/>
      <c r="M570" s="204"/>
      <c r="N570" s="205"/>
      <c r="O570" s="72"/>
      <c r="P570" s="72"/>
      <c r="Q570" s="72"/>
      <c r="R570" s="72"/>
      <c r="S570" s="72"/>
      <c r="T570" s="73"/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T570" s="18" t="s">
        <v>185</v>
      </c>
      <c r="AU570" s="18" t="s">
        <v>84</v>
      </c>
    </row>
    <row r="571" spans="1:47" s="2" customFormat="1" ht="12">
      <c r="A571" s="35"/>
      <c r="B571" s="36"/>
      <c r="C571" s="37"/>
      <c r="D571" s="206" t="s">
        <v>187</v>
      </c>
      <c r="E571" s="37"/>
      <c r="F571" s="207" t="s">
        <v>922</v>
      </c>
      <c r="G571" s="37"/>
      <c r="H571" s="37"/>
      <c r="I571" s="203"/>
      <c r="J571" s="37"/>
      <c r="K571" s="37"/>
      <c r="L571" s="40"/>
      <c r="M571" s="204"/>
      <c r="N571" s="205"/>
      <c r="O571" s="72"/>
      <c r="P571" s="72"/>
      <c r="Q571" s="72"/>
      <c r="R571" s="72"/>
      <c r="S571" s="72"/>
      <c r="T571" s="73"/>
      <c r="U571" s="35"/>
      <c r="V571" s="35"/>
      <c r="W571" s="35"/>
      <c r="X571" s="35"/>
      <c r="Y571" s="35"/>
      <c r="Z571" s="35"/>
      <c r="AA571" s="35"/>
      <c r="AB571" s="35"/>
      <c r="AC571" s="35"/>
      <c r="AD571" s="35"/>
      <c r="AE571" s="35"/>
      <c r="AT571" s="18" t="s">
        <v>187</v>
      </c>
      <c r="AU571" s="18" t="s">
        <v>84</v>
      </c>
    </row>
    <row r="572" spans="2:51" s="13" customFormat="1" ht="12">
      <c r="B572" s="208"/>
      <c r="C572" s="209"/>
      <c r="D572" s="201" t="s">
        <v>189</v>
      </c>
      <c r="E572" s="210" t="s">
        <v>132</v>
      </c>
      <c r="F572" s="211" t="s">
        <v>118</v>
      </c>
      <c r="G572" s="209"/>
      <c r="H572" s="212">
        <v>10.08</v>
      </c>
      <c r="I572" s="213"/>
      <c r="J572" s="209"/>
      <c r="K572" s="209"/>
      <c r="L572" s="214"/>
      <c r="M572" s="215"/>
      <c r="N572" s="216"/>
      <c r="O572" s="216"/>
      <c r="P572" s="216"/>
      <c r="Q572" s="216"/>
      <c r="R572" s="216"/>
      <c r="S572" s="216"/>
      <c r="T572" s="217"/>
      <c r="AT572" s="218" t="s">
        <v>189</v>
      </c>
      <c r="AU572" s="218" t="s">
        <v>84</v>
      </c>
      <c r="AV572" s="13" t="s">
        <v>84</v>
      </c>
      <c r="AW572" s="13" t="s">
        <v>30</v>
      </c>
      <c r="AX572" s="13" t="s">
        <v>82</v>
      </c>
      <c r="AY572" s="218" t="s">
        <v>175</v>
      </c>
    </row>
    <row r="573" spans="1:65" s="2" customFormat="1" ht="34.9" customHeight="1">
      <c r="A573" s="35"/>
      <c r="B573" s="36"/>
      <c r="C573" s="219" t="s">
        <v>923</v>
      </c>
      <c r="D573" s="219" t="s">
        <v>287</v>
      </c>
      <c r="E573" s="220" t="s">
        <v>924</v>
      </c>
      <c r="F573" s="221" t="s">
        <v>925</v>
      </c>
      <c r="G573" s="222" t="s">
        <v>181</v>
      </c>
      <c r="H573" s="223">
        <v>11.088</v>
      </c>
      <c r="I573" s="224"/>
      <c r="J573" s="225">
        <f>ROUND(I573*H573,2)</f>
        <v>0</v>
      </c>
      <c r="K573" s="221" t="s">
        <v>182</v>
      </c>
      <c r="L573" s="226"/>
      <c r="M573" s="227" t="s">
        <v>1</v>
      </c>
      <c r="N573" s="228" t="s">
        <v>39</v>
      </c>
      <c r="O573" s="72"/>
      <c r="P573" s="197">
        <f>O573*H573</f>
        <v>0</v>
      </c>
      <c r="Q573" s="197">
        <v>0.022</v>
      </c>
      <c r="R573" s="197">
        <f>Q573*H573</f>
        <v>0.24393599999999996</v>
      </c>
      <c r="S573" s="197">
        <v>0</v>
      </c>
      <c r="T573" s="198">
        <f>S573*H573</f>
        <v>0</v>
      </c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R573" s="199" t="s">
        <v>381</v>
      </c>
      <c r="AT573" s="199" t="s">
        <v>287</v>
      </c>
      <c r="AU573" s="199" t="s">
        <v>84</v>
      </c>
      <c r="AY573" s="18" t="s">
        <v>175</v>
      </c>
      <c r="BE573" s="200">
        <f>IF(N573="základní",J573,0)</f>
        <v>0</v>
      </c>
      <c r="BF573" s="200">
        <f>IF(N573="snížená",J573,0)</f>
        <v>0</v>
      </c>
      <c r="BG573" s="200">
        <f>IF(N573="zákl. přenesená",J573,0)</f>
        <v>0</v>
      </c>
      <c r="BH573" s="200">
        <f>IF(N573="sníž. přenesená",J573,0)</f>
        <v>0</v>
      </c>
      <c r="BI573" s="200">
        <f>IF(N573="nulová",J573,0)</f>
        <v>0</v>
      </c>
      <c r="BJ573" s="18" t="s">
        <v>82</v>
      </c>
      <c r="BK573" s="200">
        <f>ROUND(I573*H573,2)</f>
        <v>0</v>
      </c>
      <c r="BL573" s="18" t="s">
        <v>279</v>
      </c>
      <c r="BM573" s="199" t="s">
        <v>926</v>
      </c>
    </row>
    <row r="574" spans="1:47" s="2" customFormat="1" ht="19.5">
      <c r="A574" s="35"/>
      <c r="B574" s="36"/>
      <c r="C574" s="37"/>
      <c r="D574" s="201" t="s">
        <v>185</v>
      </c>
      <c r="E574" s="37"/>
      <c r="F574" s="202" t="s">
        <v>925</v>
      </c>
      <c r="G574" s="37"/>
      <c r="H574" s="37"/>
      <c r="I574" s="203"/>
      <c r="J574" s="37"/>
      <c r="K574" s="37"/>
      <c r="L574" s="40"/>
      <c r="M574" s="204"/>
      <c r="N574" s="205"/>
      <c r="O574" s="72"/>
      <c r="P574" s="72"/>
      <c r="Q574" s="72"/>
      <c r="R574" s="72"/>
      <c r="S574" s="72"/>
      <c r="T574" s="73"/>
      <c r="U574" s="35"/>
      <c r="V574" s="35"/>
      <c r="W574" s="35"/>
      <c r="X574" s="35"/>
      <c r="Y574" s="35"/>
      <c r="Z574" s="35"/>
      <c r="AA574" s="35"/>
      <c r="AB574" s="35"/>
      <c r="AC574" s="35"/>
      <c r="AD574" s="35"/>
      <c r="AE574" s="35"/>
      <c r="AT574" s="18" t="s">
        <v>185</v>
      </c>
      <c r="AU574" s="18" t="s">
        <v>84</v>
      </c>
    </row>
    <row r="575" spans="2:51" s="13" customFormat="1" ht="12">
      <c r="B575" s="208"/>
      <c r="C575" s="209"/>
      <c r="D575" s="201" t="s">
        <v>189</v>
      </c>
      <c r="E575" s="210" t="s">
        <v>1</v>
      </c>
      <c r="F575" s="211" t="s">
        <v>927</v>
      </c>
      <c r="G575" s="209"/>
      <c r="H575" s="212">
        <v>11.088</v>
      </c>
      <c r="I575" s="213"/>
      <c r="J575" s="209"/>
      <c r="K575" s="209"/>
      <c r="L575" s="214"/>
      <c r="M575" s="215"/>
      <c r="N575" s="216"/>
      <c r="O575" s="216"/>
      <c r="P575" s="216"/>
      <c r="Q575" s="216"/>
      <c r="R575" s="216"/>
      <c r="S575" s="216"/>
      <c r="T575" s="217"/>
      <c r="AT575" s="218" t="s">
        <v>189</v>
      </c>
      <c r="AU575" s="218" t="s">
        <v>84</v>
      </c>
      <c r="AV575" s="13" t="s">
        <v>84</v>
      </c>
      <c r="AW575" s="13" t="s">
        <v>30</v>
      </c>
      <c r="AX575" s="13" t="s">
        <v>82</v>
      </c>
      <c r="AY575" s="218" t="s">
        <v>175</v>
      </c>
    </row>
    <row r="576" spans="1:65" s="2" customFormat="1" ht="22.15" customHeight="1">
      <c r="A576" s="35"/>
      <c r="B576" s="36"/>
      <c r="C576" s="188" t="s">
        <v>928</v>
      </c>
      <c r="D576" s="188" t="s">
        <v>178</v>
      </c>
      <c r="E576" s="189" t="s">
        <v>929</v>
      </c>
      <c r="F576" s="190" t="s">
        <v>930</v>
      </c>
      <c r="G576" s="191" t="s">
        <v>181</v>
      </c>
      <c r="H576" s="192">
        <v>2.646</v>
      </c>
      <c r="I576" s="193"/>
      <c r="J576" s="194">
        <f>ROUND(I576*H576,2)</f>
        <v>0</v>
      </c>
      <c r="K576" s="190" t="s">
        <v>182</v>
      </c>
      <c r="L576" s="40"/>
      <c r="M576" s="195" t="s">
        <v>1</v>
      </c>
      <c r="N576" s="196" t="s">
        <v>39</v>
      </c>
      <c r="O576" s="72"/>
      <c r="P576" s="197">
        <f>O576*H576</f>
        <v>0</v>
      </c>
      <c r="Q576" s="197">
        <v>0.0015</v>
      </c>
      <c r="R576" s="197">
        <f>Q576*H576</f>
        <v>0.003969</v>
      </c>
      <c r="S576" s="197">
        <v>0</v>
      </c>
      <c r="T576" s="198">
        <f>S576*H576</f>
        <v>0</v>
      </c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R576" s="199" t="s">
        <v>279</v>
      </c>
      <c r="AT576" s="199" t="s">
        <v>178</v>
      </c>
      <c r="AU576" s="199" t="s">
        <v>84</v>
      </c>
      <c r="AY576" s="18" t="s">
        <v>175</v>
      </c>
      <c r="BE576" s="200">
        <f>IF(N576="základní",J576,0)</f>
        <v>0</v>
      </c>
      <c r="BF576" s="200">
        <f>IF(N576="snížená",J576,0)</f>
        <v>0</v>
      </c>
      <c r="BG576" s="200">
        <f>IF(N576="zákl. přenesená",J576,0)</f>
        <v>0</v>
      </c>
      <c r="BH576" s="200">
        <f>IF(N576="sníž. přenesená",J576,0)</f>
        <v>0</v>
      </c>
      <c r="BI576" s="200">
        <f>IF(N576="nulová",J576,0)</f>
        <v>0</v>
      </c>
      <c r="BJ576" s="18" t="s">
        <v>82</v>
      </c>
      <c r="BK576" s="200">
        <f>ROUND(I576*H576,2)</f>
        <v>0</v>
      </c>
      <c r="BL576" s="18" t="s">
        <v>279</v>
      </c>
      <c r="BM576" s="199" t="s">
        <v>931</v>
      </c>
    </row>
    <row r="577" spans="1:47" s="2" customFormat="1" ht="12">
      <c r="A577" s="35"/>
      <c r="B577" s="36"/>
      <c r="C577" s="37"/>
      <c r="D577" s="201" t="s">
        <v>185</v>
      </c>
      <c r="E577" s="37"/>
      <c r="F577" s="202" t="s">
        <v>932</v>
      </c>
      <c r="G577" s="37"/>
      <c r="H577" s="37"/>
      <c r="I577" s="203"/>
      <c r="J577" s="37"/>
      <c r="K577" s="37"/>
      <c r="L577" s="40"/>
      <c r="M577" s="204"/>
      <c r="N577" s="205"/>
      <c r="O577" s="72"/>
      <c r="P577" s="72"/>
      <c r="Q577" s="72"/>
      <c r="R577" s="72"/>
      <c r="S577" s="72"/>
      <c r="T577" s="73"/>
      <c r="U577" s="35"/>
      <c r="V577" s="35"/>
      <c r="W577" s="35"/>
      <c r="X577" s="35"/>
      <c r="Y577" s="35"/>
      <c r="Z577" s="35"/>
      <c r="AA577" s="35"/>
      <c r="AB577" s="35"/>
      <c r="AC577" s="35"/>
      <c r="AD577" s="35"/>
      <c r="AE577" s="35"/>
      <c r="AT577" s="18" t="s">
        <v>185</v>
      </c>
      <c r="AU577" s="18" t="s">
        <v>84</v>
      </c>
    </row>
    <row r="578" spans="1:47" s="2" customFormat="1" ht="12">
      <c r="A578" s="35"/>
      <c r="B578" s="36"/>
      <c r="C578" s="37"/>
      <c r="D578" s="206" t="s">
        <v>187</v>
      </c>
      <c r="E578" s="37"/>
      <c r="F578" s="207" t="s">
        <v>933</v>
      </c>
      <c r="G578" s="37"/>
      <c r="H578" s="37"/>
      <c r="I578" s="203"/>
      <c r="J578" s="37"/>
      <c r="K578" s="37"/>
      <c r="L578" s="40"/>
      <c r="M578" s="204"/>
      <c r="N578" s="205"/>
      <c r="O578" s="72"/>
      <c r="P578" s="72"/>
      <c r="Q578" s="72"/>
      <c r="R578" s="72"/>
      <c r="S578" s="72"/>
      <c r="T578" s="73"/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T578" s="18" t="s">
        <v>187</v>
      </c>
      <c r="AU578" s="18" t="s">
        <v>84</v>
      </c>
    </row>
    <row r="579" spans="2:51" s="13" customFormat="1" ht="12">
      <c r="B579" s="208"/>
      <c r="C579" s="209"/>
      <c r="D579" s="201" t="s">
        <v>189</v>
      </c>
      <c r="E579" s="210" t="s">
        <v>1</v>
      </c>
      <c r="F579" s="211" t="s">
        <v>934</v>
      </c>
      <c r="G579" s="209"/>
      <c r="H579" s="212">
        <v>2.646</v>
      </c>
      <c r="I579" s="213"/>
      <c r="J579" s="209"/>
      <c r="K579" s="209"/>
      <c r="L579" s="214"/>
      <c r="M579" s="215"/>
      <c r="N579" s="216"/>
      <c r="O579" s="216"/>
      <c r="P579" s="216"/>
      <c r="Q579" s="216"/>
      <c r="R579" s="216"/>
      <c r="S579" s="216"/>
      <c r="T579" s="217"/>
      <c r="AT579" s="218" t="s">
        <v>189</v>
      </c>
      <c r="AU579" s="218" t="s">
        <v>84</v>
      </c>
      <c r="AV579" s="13" t="s">
        <v>84</v>
      </c>
      <c r="AW579" s="13" t="s">
        <v>30</v>
      </c>
      <c r="AX579" s="13" t="s">
        <v>82</v>
      </c>
      <c r="AY579" s="218" t="s">
        <v>175</v>
      </c>
    </row>
    <row r="580" spans="1:65" s="2" customFormat="1" ht="14.45" customHeight="1">
      <c r="A580" s="35"/>
      <c r="B580" s="36"/>
      <c r="C580" s="188" t="s">
        <v>935</v>
      </c>
      <c r="D580" s="188" t="s">
        <v>178</v>
      </c>
      <c r="E580" s="189" t="s">
        <v>936</v>
      </c>
      <c r="F580" s="190" t="s">
        <v>937</v>
      </c>
      <c r="G580" s="191" t="s">
        <v>306</v>
      </c>
      <c r="H580" s="192">
        <v>21.88</v>
      </c>
      <c r="I580" s="193"/>
      <c r="J580" s="194">
        <f>ROUND(I580*H580,2)</f>
        <v>0</v>
      </c>
      <c r="K580" s="190" t="s">
        <v>182</v>
      </c>
      <c r="L580" s="40"/>
      <c r="M580" s="195" t="s">
        <v>1</v>
      </c>
      <c r="N580" s="196" t="s">
        <v>39</v>
      </c>
      <c r="O580" s="72"/>
      <c r="P580" s="197">
        <f>O580*H580</f>
        <v>0</v>
      </c>
      <c r="Q580" s="197">
        <v>0.00032</v>
      </c>
      <c r="R580" s="197">
        <f>Q580*H580</f>
        <v>0.0070016</v>
      </c>
      <c r="S580" s="197">
        <v>0</v>
      </c>
      <c r="T580" s="198">
        <f>S580*H580</f>
        <v>0</v>
      </c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  <c r="AE580" s="35"/>
      <c r="AR580" s="199" t="s">
        <v>279</v>
      </c>
      <c r="AT580" s="199" t="s">
        <v>178</v>
      </c>
      <c r="AU580" s="199" t="s">
        <v>84</v>
      </c>
      <c r="AY580" s="18" t="s">
        <v>175</v>
      </c>
      <c r="BE580" s="200">
        <f>IF(N580="základní",J580,0)</f>
        <v>0</v>
      </c>
      <c r="BF580" s="200">
        <f>IF(N580="snížená",J580,0)</f>
        <v>0</v>
      </c>
      <c r="BG580" s="200">
        <f>IF(N580="zákl. přenesená",J580,0)</f>
        <v>0</v>
      </c>
      <c r="BH580" s="200">
        <f>IF(N580="sníž. přenesená",J580,0)</f>
        <v>0</v>
      </c>
      <c r="BI580" s="200">
        <f>IF(N580="nulová",J580,0)</f>
        <v>0</v>
      </c>
      <c r="BJ580" s="18" t="s">
        <v>82</v>
      </c>
      <c r="BK580" s="200">
        <f>ROUND(I580*H580,2)</f>
        <v>0</v>
      </c>
      <c r="BL580" s="18" t="s">
        <v>279</v>
      </c>
      <c r="BM580" s="199" t="s">
        <v>938</v>
      </c>
    </row>
    <row r="581" spans="1:47" s="2" customFormat="1" ht="19.5">
      <c r="A581" s="35"/>
      <c r="B581" s="36"/>
      <c r="C581" s="37"/>
      <c r="D581" s="201" t="s">
        <v>185</v>
      </c>
      <c r="E581" s="37"/>
      <c r="F581" s="202" t="s">
        <v>939</v>
      </c>
      <c r="G581" s="37"/>
      <c r="H581" s="37"/>
      <c r="I581" s="203"/>
      <c r="J581" s="37"/>
      <c r="K581" s="37"/>
      <c r="L581" s="40"/>
      <c r="M581" s="204"/>
      <c r="N581" s="205"/>
      <c r="O581" s="72"/>
      <c r="P581" s="72"/>
      <c r="Q581" s="72"/>
      <c r="R581" s="72"/>
      <c r="S581" s="72"/>
      <c r="T581" s="73"/>
      <c r="U581" s="35"/>
      <c r="V581" s="35"/>
      <c r="W581" s="35"/>
      <c r="X581" s="35"/>
      <c r="Y581" s="35"/>
      <c r="Z581" s="35"/>
      <c r="AA581" s="35"/>
      <c r="AB581" s="35"/>
      <c r="AC581" s="35"/>
      <c r="AD581" s="35"/>
      <c r="AE581" s="35"/>
      <c r="AT581" s="18" t="s">
        <v>185</v>
      </c>
      <c r="AU581" s="18" t="s">
        <v>84</v>
      </c>
    </row>
    <row r="582" spans="1:47" s="2" customFormat="1" ht="12">
      <c r="A582" s="35"/>
      <c r="B582" s="36"/>
      <c r="C582" s="37"/>
      <c r="D582" s="206" t="s">
        <v>187</v>
      </c>
      <c r="E582" s="37"/>
      <c r="F582" s="207" t="s">
        <v>940</v>
      </c>
      <c r="G582" s="37"/>
      <c r="H582" s="37"/>
      <c r="I582" s="203"/>
      <c r="J582" s="37"/>
      <c r="K582" s="37"/>
      <c r="L582" s="40"/>
      <c r="M582" s="204"/>
      <c r="N582" s="205"/>
      <c r="O582" s="72"/>
      <c r="P582" s="72"/>
      <c r="Q582" s="72"/>
      <c r="R582" s="72"/>
      <c r="S582" s="72"/>
      <c r="T582" s="73"/>
      <c r="U582" s="35"/>
      <c r="V582" s="35"/>
      <c r="W582" s="35"/>
      <c r="X582" s="35"/>
      <c r="Y582" s="35"/>
      <c r="Z582" s="35"/>
      <c r="AA582" s="35"/>
      <c r="AB582" s="35"/>
      <c r="AC582" s="35"/>
      <c r="AD582" s="35"/>
      <c r="AE582" s="35"/>
      <c r="AT582" s="18" t="s">
        <v>187</v>
      </c>
      <c r="AU582" s="18" t="s">
        <v>84</v>
      </c>
    </row>
    <row r="583" spans="2:51" s="13" customFormat="1" ht="12">
      <c r="B583" s="208"/>
      <c r="C583" s="209"/>
      <c r="D583" s="201" t="s">
        <v>189</v>
      </c>
      <c r="E583" s="210" t="s">
        <v>1</v>
      </c>
      <c r="F583" s="211" t="s">
        <v>941</v>
      </c>
      <c r="G583" s="209"/>
      <c r="H583" s="212">
        <v>21.88</v>
      </c>
      <c r="I583" s="213"/>
      <c r="J583" s="209"/>
      <c r="K583" s="209"/>
      <c r="L583" s="214"/>
      <c r="M583" s="215"/>
      <c r="N583" s="216"/>
      <c r="O583" s="216"/>
      <c r="P583" s="216"/>
      <c r="Q583" s="216"/>
      <c r="R583" s="216"/>
      <c r="S583" s="216"/>
      <c r="T583" s="217"/>
      <c r="AT583" s="218" t="s">
        <v>189</v>
      </c>
      <c r="AU583" s="218" t="s">
        <v>84</v>
      </c>
      <c r="AV583" s="13" t="s">
        <v>84</v>
      </c>
      <c r="AW583" s="13" t="s">
        <v>30</v>
      </c>
      <c r="AX583" s="13" t="s">
        <v>82</v>
      </c>
      <c r="AY583" s="218" t="s">
        <v>175</v>
      </c>
    </row>
    <row r="584" spans="1:65" s="2" customFormat="1" ht="22.15" customHeight="1">
      <c r="A584" s="35"/>
      <c r="B584" s="36"/>
      <c r="C584" s="188" t="s">
        <v>942</v>
      </c>
      <c r="D584" s="188" t="s">
        <v>178</v>
      </c>
      <c r="E584" s="189" t="s">
        <v>943</v>
      </c>
      <c r="F584" s="190" t="s">
        <v>944</v>
      </c>
      <c r="G584" s="191" t="s">
        <v>363</v>
      </c>
      <c r="H584" s="192">
        <v>0.356</v>
      </c>
      <c r="I584" s="193"/>
      <c r="J584" s="194">
        <f>ROUND(I584*H584,2)</f>
        <v>0</v>
      </c>
      <c r="K584" s="190" t="s">
        <v>182</v>
      </c>
      <c r="L584" s="40"/>
      <c r="M584" s="195" t="s">
        <v>1</v>
      </c>
      <c r="N584" s="196" t="s">
        <v>39</v>
      </c>
      <c r="O584" s="72"/>
      <c r="P584" s="197">
        <f>O584*H584</f>
        <v>0</v>
      </c>
      <c r="Q584" s="197">
        <v>0</v>
      </c>
      <c r="R584" s="197">
        <f>Q584*H584</f>
        <v>0</v>
      </c>
      <c r="S584" s="197">
        <v>0</v>
      </c>
      <c r="T584" s="198">
        <f>S584*H584</f>
        <v>0</v>
      </c>
      <c r="U584" s="35"/>
      <c r="V584" s="35"/>
      <c r="W584" s="35"/>
      <c r="X584" s="35"/>
      <c r="Y584" s="35"/>
      <c r="Z584" s="35"/>
      <c r="AA584" s="35"/>
      <c r="AB584" s="35"/>
      <c r="AC584" s="35"/>
      <c r="AD584" s="35"/>
      <c r="AE584" s="35"/>
      <c r="AR584" s="199" t="s">
        <v>279</v>
      </c>
      <c r="AT584" s="199" t="s">
        <v>178</v>
      </c>
      <c r="AU584" s="199" t="s">
        <v>84</v>
      </c>
      <c r="AY584" s="18" t="s">
        <v>175</v>
      </c>
      <c r="BE584" s="200">
        <f>IF(N584="základní",J584,0)</f>
        <v>0</v>
      </c>
      <c r="BF584" s="200">
        <f>IF(N584="snížená",J584,0)</f>
        <v>0</v>
      </c>
      <c r="BG584" s="200">
        <f>IF(N584="zákl. přenesená",J584,0)</f>
        <v>0</v>
      </c>
      <c r="BH584" s="200">
        <f>IF(N584="sníž. přenesená",J584,0)</f>
        <v>0</v>
      </c>
      <c r="BI584" s="200">
        <f>IF(N584="nulová",J584,0)</f>
        <v>0</v>
      </c>
      <c r="BJ584" s="18" t="s">
        <v>82</v>
      </c>
      <c r="BK584" s="200">
        <f>ROUND(I584*H584,2)</f>
        <v>0</v>
      </c>
      <c r="BL584" s="18" t="s">
        <v>279</v>
      </c>
      <c r="BM584" s="199" t="s">
        <v>945</v>
      </c>
    </row>
    <row r="585" spans="1:47" s="2" customFormat="1" ht="29.25">
      <c r="A585" s="35"/>
      <c r="B585" s="36"/>
      <c r="C585" s="37"/>
      <c r="D585" s="201" t="s">
        <v>185</v>
      </c>
      <c r="E585" s="37"/>
      <c r="F585" s="202" t="s">
        <v>946</v>
      </c>
      <c r="G585" s="37"/>
      <c r="H585" s="37"/>
      <c r="I585" s="203"/>
      <c r="J585" s="37"/>
      <c r="K585" s="37"/>
      <c r="L585" s="40"/>
      <c r="M585" s="204"/>
      <c r="N585" s="205"/>
      <c r="O585" s="72"/>
      <c r="P585" s="72"/>
      <c r="Q585" s="72"/>
      <c r="R585" s="72"/>
      <c r="S585" s="72"/>
      <c r="T585" s="73"/>
      <c r="U585" s="35"/>
      <c r="V585" s="35"/>
      <c r="W585" s="35"/>
      <c r="X585" s="35"/>
      <c r="Y585" s="35"/>
      <c r="Z585" s="35"/>
      <c r="AA585" s="35"/>
      <c r="AB585" s="35"/>
      <c r="AC585" s="35"/>
      <c r="AD585" s="35"/>
      <c r="AE585" s="35"/>
      <c r="AT585" s="18" t="s">
        <v>185</v>
      </c>
      <c r="AU585" s="18" t="s">
        <v>84</v>
      </c>
    </row>
    <row r="586" spans="1:47" s="2" customFormat="1" ht="12">
      <c r="A586" s="35"/>
      <c r="B586" s="36"/>
      <c r="C586" s="37"/>
      <c r="D586" s="206" t="s">
        <v>187</v>
      </c>
      <c r="E586" s="37"/>
      <c r="F586" s="207" t="s">
        <v>947</v>
      </c>
      <c r="G586" s="37"/>
      <c r="H586" s="37"/>
      <c r="I586" s="203"/>
      <c r="J586" s="37"/>
      <c r="K586" s="37"/>
      <c r="L586" s="40"/>
      <c r="M586" s="204"/>
      <c r="N586" s="205"/>
      <c r="O586" s="72"/>
      <c r="P586" s="72"/>
      <c r="Q586" s="72"/>
      <c r="R586" s="72"/>
      <c r="S586" s="72"/>
      <c r="T586" s="73"/>
      <c r="U586" s="35"/>
      <c r="V586" s="35"/>
      <c r="W586" s="35"/>
      <c r="X586" s="35"/>
      <c r="Y586" s="35"/>
      <c r="Z586" s="35"/>
      <c r="AA586" s="35"/>
      <c r="AB586" s="35"/>
      <c r="AC586" s="35"/>
      <c r="AD586" s="35"/>
      <c r="AE586" s="35"/>
      <c r="AT586" s="18" t="s">
        <v>187</v>
      </c>
      <c r="AU586" s="18" t="s">
        <v>84</v>
      </c>
    </row>
    <row r="587" spans="2:63" s="12" customFormat="1" ht="22.9" customHeight="1">
      <c r="B587" s="172"/>
      <c r="C587" s="173"/>
      <c r="D587" s="174" t="s">
        <v>73</v>
      </c>
      <c r="E587" s="186" t="s">
        <v>948</v>
      </c>
      <c r="F587" s="186" t="s">
        <v>949</v>
      </c>
      <c r="G587" s="173"/>
      <c r="H587" s="173"/>
      <c r="I587" s="176"/>
      <c r="J587" s="187">
        <f>BK587</f>
        <v>0</v>
      </c>
      <c r="K587" s="173"/>
      <c r="L587" s="178"/>
      <c r="M587" s="179"/>
      <c r="N587" s="180"/>
      <c r="O587" s="180"/>
      <c r="P587" s="181">
        <f>SUM(P588:P627)</f>
        <v>0</v>
      </c>
      <c r="Q587" s="180"/>
      <c r="R587" s="181">
        <f>SUM(R588:R627)</f>
        <v>0.62502176</v>
      </c>
      <c r="S587" s="180"/>
      <c r="T587" s="182">
        <f>SUM(T588:T627)</f>
        <v>0.10247999999999999</v>
      </c>
      <c r="AR587" s="183" t="s">
        <v>84</v>
      </c>
      <c r="AT587" s="184" t="s">
        <v>73</v>
      </c>
      <c r="AU587" s="184" t="s">
        <v>82</v>
      </c>
      <c r="AY587" s="183" t="s">
        <v>175</v>
      </c>
      <c r="BK587" s="185">
        <f>SUM(BK588:BK627)</f>
        <v>0</v>
      </c>
    </row>
    <row r="588" spans="1:65" s="2" customFormat="1" ht="22.15" customHeight="1">
      <c r="A588" s="35"/>
      <c r="B588" s="36"/>
      <c r="C588" s="188" t="s">
        <v>950</v>
      </c>
      <c r="D588" s="188" t="s">
        <v>178</v>
      </c>
      <c r="E588" s="189" t="s">
        <v>951</v>
      </c>
      <c r="F588" s="190" t="s">
        <v>952</v>
      </c>
      <c r="G588" s="191" t="s">
        <v>181</v>
      </c>
      <c r="H588" s="192">
        <v>78.96</v>
      </c>
      <c r="I588" s="193"/>
      <c r="J588" s="194">
        <f>ROUND(I588*H588,2)</f>
        <v>0</v>
      </c>
      <c r="K588" s="190" t="s">
        <v>182</v>
      </c>
      <c r="L588" s="40"/>
      <c r="M588" s="195" t="s">
        <v>1</v>
      </c>
      <c r="N588" s="196" t="s">
        <v>39</v>
      </c>
      <c r="O588" s="72"/>
      <c r="P588" s="197">
        <f>O588*H588</f>
        <v>0</v>
      </c>
      <c r="Q588" s="197">
        <v>3E-05</v>
      </c>
      <c r="R588" s="197">
        <f>Q588*H588</f>
        <v>0.0023688</v>
      </c>
      <c r="S588" s="197">
        <v>0</v>
      </c>
      <c r="T588" s="198">
        <f>S588*H588</f>
        <v>0</v>
      </c>
      <c r="U588" s="35"/>
      <c r="V588" s="35"/>
      <c r="W588" s="35"/>
      <c r="X588" s="35"/>
      <c r="Y588" s="35"/>
      <c r="Z588" s="35"/>
      <c r="AA588" s="35"/>
      <c r="AB588" s="35"/>
      <c r="AC588" s="35"/>
      <c r="AD588" s="35"/>
      <c r="AE588" s="35"/>
      <c r="AR588" s="199" t="s">
        <v>279</v>
      </c>
      <c r="AT588" s="199" t="s">
        <v>178</v>
      </c>
      <c r="AU588" s="199" t="s">
        <v>84</v>
      </c>
      <c r="AY588" s="18" t="s">
        <v>175</v>
      </c>
      <c r="BE588" s="200">
        <f>IF(N588="základní",J588,0)</f>
        <v>0</v>
      </c>
      <c r="BF588" s="200">
        <f>IF(N588="snížená",J588,0)</f>
        <v>0</v>
      </c>
      <c r="BG588" s="200">
        <f>IF(N588="zákl. přenesená",J588,0)</f>
        <v>0</v>
      </c>
      <c r="BH588" s="200">
        <f>IF(N588="sníž. přenesená",J588,0)</f>
        <v>0</v>
      </c>
      <c r="BI588" s="200">
        <f>IF(N588="nulová",J588,0)</f>
        <v>0</v>
      </c>
      <c r="BJ588" s="18" t="s">
        <v>82</v>
      </c>
      <c r="BK588" s="200">
        <f>ROUND(I588*H588,2)</f>
        <v>0</v>
      </c>
      <c r="BL588" s="18" t="s">
        <v>279</v>
      </c>
      <c r="BM588" s="199" t="s">
        <v>953</v>
      </c>
    </row>
    <row r="589" spans="1:47" s="2" customFormat="1" ht="12">
      <c r="A589" s="35"/>
      <c r="B589" s="36"/>
      <c r="C589" s="37"/>
      <c r="D589" s="201" t="s">
        <v>185</v>
      </c>
      <c r="E589" s="37"/>
      <c r="F589" s="202" t="s">
        <v>954</v>
      </c>
      <c r="G589" s="37"/>
      <c r="H589" s="37"/>
      <c r="I589" s="203"/>
      <c r="J589" s="37"/>
      <c r="K589" s="37"/>
      <c r="L589" s="40"/>
      <c r="M589" s="204"/>
      <c r="N589" s="205"/>
      <c r="O589" s="72"/>
      <c r="P589" s="72"/>
      <c r="Q589" s="72"/>
      <c r="R589" s="72"/>
      <c r="S589" s="72"/>
      <c r="T589" s="73"/>
      <c r="U589" s="35"/>
      <c r="V589" s="35"/>
      <c r="W589" s="35"/>
      <c r="X589" s="35"/>
      <c r="Y589" s="35"/>
      <c r="Z589" s="35"/>
      <c r="AA589" s="35"/>
      <c r="AB589" s="35"/>
      <c r="AC589" s="35"/>
      <c r="AD589" s="35"/>
      <c r="AE589" s="35"/>
      <c r="AT589" s="18" t="s">
        <v>185</v>
      </c>
      <c r="AU589" s="18" t="s">
        <v>84</v>
      </c>
    </row>
    <row r="590" spans="1:47" s="2" customFormat="1" ht="12">
      <c r="A590" s="35"/>
      <c r="B590" s="36"/>
      <c r="C590" s="37"/>
      <c r="D590" s="206" t="s">
        <v>187</v>
      </c>
      <c r="E590" s="37"/>
      <c r="F590" s="207" t="s">
        <v>955</v>
      </c>
      <c r="G590" s="37"/>
      <c r="H590" s="37"/>
      <c r="I590" s="203"/>
      <c r="J590" s="37"/>
      <c r="K590" s="37"/>
      <c r="L590" s="40"/>
      <c r="M590" s="204"/>
      <c r="N590" s="205"/>
      <c r="O590" s="72"/>
      <c r="P590" s="72"/>
      <c r="Q590" s="72"/>
      <c r="R590" s="72"/>
      <c r="S590" s="72"/>
      <c r="T590" s="73"/>
      <c r="U590" s="35"/>
      <c r="V590" s="35"/>
      <c r="W590" s="35"/>
      <c r="X590" s="35"/>
      <c r="Y590" s="35"/>
      <c r="Z590" s="35"/>
      <c r="AA590" s="35"/>
      <c r="AB590" s="35"/>
      <c r="AC590" s="35"/>
      <c r="AD590" s="35"/>
      <c r="AE590" s="35"/>
      <c r="AT590" s="18" t="s">
        <v>187</v>
      </c>
      <c r="AU590" s="18" t="s">
        <v>84</v>
      </c>
    </row>
    <row r="591" spans="2:51" s="13" customFormat="1" ht="12">
      <c r="B591" s="208"/>
      <c r="C591" s="209"/>
      <c r="D591" s="201" t="s">
        <v>189</v>
      </c>
      <c r="E591" s="210" t="s">
        <v>1</v>
      </c>
      <c r="F591" s="211" t="s">
        <v>956</v>
      </c>
      <c r="G591" s="209"/>
      <c r="H591" s="212">
        <v>78.96</v>
      </c>
      <c r="I591" s="213"/>
      <c r="J591" s="209"/>
      <c r="K591" s="209"/>
      <c r="L591" s="214"/>
      <c r="M591" s="215"/>
      <c r="N591" s="216"/>
      <c r="O591" s="216"/>
      <c r="P591" s="216"/>
      <c r="Q591" s="216"/>
      <c r="R591" s="216"/>
      <c r="S591" s="216"/>
      <c r="T591" s="217"/>
      <c r="AT591" s="218" t="s">
        <v>189</v>
      </c>
      <c r="AU591" s="218" t="s">
        <v>84</v>
      </c>
      <c r="AV591" s="13" t="s">
        <v>84</v>
      </c>
      <c r="AW591" s="13" t="s">
        <v>30</v>
      </c>
      <c r="AX591" s="13" t="s">
        <v>82</v>
      </c>
      <c r="AY591" s="218" t="s">
        <v>175</v>
      </c>
    </row>
    <row r="592" spans="1:65" s="2" customFormat="1" ht="30" customHeight="1">
      <c r="A592" s="35"/>
      <c r="B592" s="36"/>
      <c r="C592" s="188" t="s">
        <v>957</v>
      </c>
      <c r="D592" s="188" t="s">
        <v>178</v>
      </c>
      <c r="E592" s="189" t="s">
        <v>958</v>
      </c>
      <c r="F592" s="190" t="s">
        <v>959</v>
      </c>
      <c r="G592" s="191" t="s">
        <v>181</v>
      </c>
      <c r="H592" s="192">
        <v>78.96</v>
      </c>
      <c r="I592" s="193"/>
      <c r="J592" s="194">
        <f>ROUND(I592*H592,2)</f>
        <v>0</v>
      </c>
      <c r="K592" s="190" t="s">
        <v>182</v>
      </c>
      <c r="L592" s="40"/>
      <c r="M592" s="195" t="s">
        <v>1</v>
      </c>
      <c r="N592" s="196" t="s">
        <v>39</v>
      </c>
      <c r="O592" s="72"/>
      <c r="P592" s="197">
        <f>O592*H592</f>
        <v>0</v>
      </c>
      <c r="Q592" s="197">
        <v>0.00455</v>
      </c>
      <c r="R592" s="197">
        <f>Q592*H592</f>
        <v>0.359268</v>
      </c>
      <c r="S592" s="197">
        <v>0</v>
      </c>
      <c r="T592" s="198">
        <f>S592*H592</f>
        <v>0</v>
      </c>
      <c r="U592" s="35"/>
      <c r="V592" s="35"/>
      <c r="W592" s="35"/>
      <c r="X592" s="35"/>
      <c r="Y592" s="35"/>
      <c r="Z592" s="35"/>
      <c r="AA592" s="35"/>
      <c r="AB592" s="35"/>
      <c r="AC592" s="35"/>
      <c r="AD592" s="35"/>
      <c r="AE592" s="35"/>
      <c r="AR592" s="199" t="s">
        <v>279</v>
      </c>
      <c r="AT592" s="199" t="s">
        <v>178</v>
      </c>
      <c r="AU592" s="199" t="s">
        <v>84</v>
      </c>
      <c r="AY592" s="18" t="s">
        <v>175</v>
      </c>
      <c r="BE592" s="200">
        <f>IF(N592="základní",J592,0)</f>
        <v>0</v>
      </c>
      <c r="BF592" s="200">
        <f>IF(N592="snížená",J592,0)</f>
        <v>0</v>
      </c>
      <c r="BG592" s="200">
        <f>IF(N592="zákl. přenesená",J592,0)</f>
        <v>0</v>
      </c>
      <c r="BH592" s="200">
        <f>IF(N592="sníž. přenesená",J592,0)</f>
        <v>0</v>
      </c>
      <c r="BI592" s="200">
        <f>IF(N592="nulová",J592,0)</f>
        <v>0</v>
      </c>
      <c r="BJ592" s="18" t="s">
        <v>82</v>
      </c>
      <c r="BK592" s="200">
        <f>ROUND(I592*H592,2)</f>
        <v>0</v>
      </c>
      <c r="BL592" s="18" t="s">
        <v>279</v>
      </c>
      <c r="BM592" s="199" t="s">
        <v>960</v>
      </c>
    </row>
    <row r="593" spans="1:47" s="2" customFormat="1" ht="19.5">
      <c r="A593" s="35"/>
      <c r="B593" s="36"/>
      <c r="C593" s="37"/>
      <c r="D593" s="201" t="s">
        <v>185</v>
      </c>
      <c r="E593" s="37"/>
      <c r="F593" s="202" t="s">
        <v>961</v>
      </c>
      <c r="G593" s="37"/>
      <c r="H593" s="37"/>
      <c r="I593" s="203"/>
      <c r="J593" s="37"/>
      <c r="K593" s="37"/>
      <c r="L593" s="40"/>
      <c r="M593" s="204"/>
      <c r="N593" s="205"/>
      <c r="O593" s="72"/>
      <c r="P593" s="72"/>
      <c r="Q593" s="72"/>
      <c r="R593" s="72"/>
      <c r="S593" s="72"/>
      <c r="T593" s="73"/>
      <c r="U593" s="35"/>
      <c r="V593" s="35"/>
      <c r="W593" s="35"/>
      <c r="X593" s="35"/>
      <c r="Y593" s="35"/>
      <c r="Z593" s="35"/>
      <c r="AA593" s="35"/>
      <c r="AB593" s="35"/>
      <c r="AC593" s="35"/>
      <c r="AD593" s="35"/>
      <c r="AE593" s="35"/>
      <c r="AT593" s="18" t="s">
        <v>185</v>
      </c>
      <c r="AU593" s="18" t="s">
        <v>84</v>
      </c>
    </row>
    <row r="594" spans="1:47" s="2" customFormat="1" ht="12">
      <c r="A594" s="35"/>
      <c r="B594" s="36"/>
      <c r="C594" s="37"/>
      <c r="D594" s="206" t="s">
        <v>187</v>
      </c>
      <c r="E594" s="37"/>
      <c r="F594" s="207" t="s">
        <v>962</v>
      </c>
      <c r="G594" s="37"/>
      <c r="H594" s="37"/>
      <c r="I594" s="203"/>
      <c r="J594" s="37"/>
      <c r="K594" s="37"/>
      <c r="L594" s="40"/>
      <c r="M594" s="204"/>
      <c r="N594" s="205"/>
      <c r="O594" s="72"/>
      <c r="P594" s="72"/>
      <c r="Q594" s="72"/>
      <c r="R594" s="72"/>
      <c r="S594" s="72"/>
      <c r="T594" s="73"/>
      <c r="U594" s="35"/>
      <c r="V594" s="35"/>
      <c r="W594" s="35"/>
      <c r="X594" s="35"/>
      <c r="Y594" s="35"/>
      <c r="Z594" s="35"/>
      <c r="AA594" s="35"/>
      <c r="AB594" s="35"/>
      <c r="AC594" s="35"/>
      <c r="AD594" s="35"/>
      <c r="AE594" s="35"/>
      <c r="AT594" s="18" t="s">
        <v>187</v>
      </c>
      <c r="AU594" s="18" t="s">
        <v>84</v>
      </c>
    </row>
    <row r="595" spans="2:51" s="13" customFormat="1" ht="12">
      <c r="B595" s="208"/>
      <c r="C595" s="209"/>
      <c r="D595" s="201" t="s">
        <v>189</v>
      </c>
      <c r="E595" s="210" t="s">
        <v>1</v>
      </c>
      <c r="F595" s="211" t="s">
        <v>956</v>
      </c>
      <c r="G595" s="209"/>
      <c r="H595" s="212">
        <v>78.96</v>
      </c>
      <c r="I595" s="213"/>
      <c r="J595" s="209"/>
      <c r="K595" s="209"/>
      <c r="L595" s="214"/>
      <c r="M595" s="215"/>
      <c r="N595" s="216"/>
      <c r="O595" s="216"/>
      <c r="P595" s="216"/>
      <c r="Q595" s="216"/>
      <c r="R595" s="216"/>
      <c r="S595" s="216"/>
      <c r="T595" s="217"/>
      <c r="AT595" s="218" t="s">
        <v>189</v>
      </c>
      <c r="AU595" s="218" t="s">
        <v>84</v>
      </c>
      <c r="AV595" s="13" t="s">
        <v>84</v>
      </c>
      <c r="AW595" s="13" t="s">
        <v>30</v>
      </c>
      <c r="AX595" s="13" t="s">
        <v>82</v>
      </c>
      <c r="AY595" s="218" t="s">
        <v>175</v>
      </c>
    </row>
    <row r="596" spans="1:65" s="2" customFormat="1" ht="22.15" customHeight="1">
      <c r="A596" s="35"/>
      <c r="B596" s="36"/>
      <c r="C596" s="188" t="s">
        <v>963</v>
      </c>
      <c r="D596" s="188" t="s">
        <v>178</v>
      </c>
      <c r="E596" s="189" t="s">
        <v>964</v>
      </c>
      <c r="F596" s="190" t="s">
        <v>965</v>
      </c>
      <c r="G596" s="191" t="s">
        <v>181</v>
      </c>
      <c r="H596" s="192">
        <v>34.16</v>
      </c>
      <c r="I596" s="193"/>
      <c r="J596" s="194">
        <f>ROUND(I596*H596,2)</f>
        <v>0</v>
      </c>
      <c r="K596" s="190" t="s">
        <v>182</v>
      </c>
      <c r="L596" s="40"/>
      <c r="M596" s="195" t="s">
        <v>1</v>
      </c>
      <c r="N596" s="196" t="s">
        <v>39</v>
      </c>
      <c r="O596" s="72"/>
      <c r="P596" s="197">
        <f>O596*H596</f>
        <v>0</v>
      </c>
      <c r="Q596" s="197">
        <v>0</v>
      </c>
      <c r="R596" s="197">
        <f>Q596*H596</f>
        <v>0</v>
      </c>
      <c r="S596" s="197">
        <v>0.003</v>
      </c>
      <c r="T596" s="198">
        <f>S596*H596</f>
        <v>0.10247999999999999</v>
      </c>
      <c r="U596" s="35"/>
      <c r="V596" s="35"/>
      <c r="W596" s="35"/>
      <c r="X596" s="35"/>
      <c r="Y596" s="35"/>
      <c r="Z596" s="35"/>
      <c r="AA596" s="35"/>
      <c r="AB596" s="35"/>
      <c r="AC596" s="35"/>
      <c r="AD596" s="35"/>
      <c r="AE596" s="35"/>
      <c r="AR596" s="199" t="s">
        <v>279</v>
      </c>
      <c r="AT596" s="199" t="s">
        <v>178</v>
      </c>
      <c r="AU596" s="199" t="s">
        <v>84</v>
      </c>
      <c r="AY596" s="18" t="s">
        <v>175</v>
      </c>
      <c r="BE596" s="200">
        <f>IF(N596="základní",J596,0)</f>
        <v>0</v>
      </c>
      <c r="BF596" s="200">
        <f>IF(N596="snížená",J596,0)</f>
        <v>0</v>
      </c>
      <c r="BG596" s="200">
        <f>IF(N596="zákl. přenesená",J596,0)</f>
        <v>0</v>
      </c>
      <c r="BH596" s="200">
        <f>IF(N596="sníž. přenesená",J596,0)</f>
        <v>0</v>
      </c>
      <c r="BI596" s="200">
        <f>IF(N596="nulová",J596,0)</f>
        <v>0</v>
      </c>
      <c r="BJ596" s="18" t="s">
        <v>82</v>
      </c>
      <c r="BK596" s="200">
        <f>ROUND(I596*H596,2)</f>
        <v>0</v>
      </c>
      <c r="BL596" s="18" t="s">
        <v>279</v>
      </c>
      <c r="BM596" s="199" t="s">
        <v>966</v>
      </c>
    </row>
    <row r="597" spans="1:47" s="2" customFormat="1" ht="12">
      <c r="A597" s="35"/>
      <c r="B597" s="36"/>
      <c r="C597" s="37"/>
      <c r="D597" s="201" t="s">
        <v>185</v>
      </c>
      <c r="E597" s="37"/>
      <c r="F597" s="202" t="s">
        <v>967</v>
      </c>
      <c r="G597" s="37"/>
      <c r="H597" s="37"/>
      <c r="I597" s="203"/>
      <c r="J597" s="37"/>
      <c r="K597" s="37"/>
      <c r="L597" s="40"/>
      <c r="M597" s="204"/>
      <c r="N597" s="205"/>
      <c r="O597" s="72"/>
      <c r="P597" s="72"/>
      <c r="Q597" s="72"/>
      <c r="R597" s="72"/>
      <c r="S597" s="72"/>
      <c r="T597" s="73"/>
      <c r="U597" s="35"/>
      <c r="V597" s="35"/>
      <c r="W597" s="35"/>
      <c r="X597" s="35"/>
      <c r="Y597" s="35"/>
      <c r="Z597" s="35"/>
      <c r="AA597" s="35"/>
      <c r="AB597" s="35"/>
      <c r="AC597" s="35"/>
      <c r="AD597" s="35"/>
      <c r="AE597" s="35"/>
      <c r="AT597" s="18" t="s">
        <v>185</v>
      </c>
      <c r="AU597" s="18" t="s">
        <v>84</v>
      </c>
    </row>
    <row r="598" spans="1:47" s="2" customFormat="1" ht="12">
      <c r="A598" s="35"/>
      <c r="B598" s="36"/>
      <c r="C598" s="37"/>
      <c r="D598" s="206" t="s">
        <v>187</v>
      </c>
      <c r="E598" s="37"/>
      <c r="F598" s="207" t="s">
        <v>968</v>
      </c>
      <c r="G598" s="37"/>
      <c r="H598" s="37"/>
      <c r="I598" s="203"/>
      <c r="J598" s="37"/>
      <c r="K598" s="37"/>
      <c r="L598" s="40"/>
      <c r="M598" s="204"/>
      <c r="N598" s="205"/>
      <c r="O598" s="72"/>
      <c r="P598" s="72"/>
      <c r="Q598" s="72"/>
      <c r="R598" s="72"/>
      <c r="S598" s="72"/>
      <c r="T598" s="73"/>
      <c r="U598" s="35"/>
      <c r="V598" s="35"/>
      <c r="W598" s="35"/>
      <c r="X598" s="35"/>
      <c r="Y598" s="35"/>
      <c r="Z598" s="35"/>
      <c r="AA598" s="35"/>
      <c r="AB598" s="35"/>
      <c r="AC598" s="35"/>
      <c r="AD598" s="35"/>
      <c r="AE598" s="35"/>
      <c r="AT598" s="18" t="s">
        <v>187</v>
      </c>
      <c r="AU598" s="18" t="s">
        <v>84</v>
      </c>
    </row>
    <row r="599" spans="2:51" s="13" customFormat="1" ht="12">
      <c r="B599" s="208"/>
      <c r="C599" s="209"/>
      <c r="D599" s="201" t="s">
        <v>189</v>
      </c>
      <c r="E599" s="210" t="s">
        <v>1</v>
      </c>
      <c r="F599" s="211" t="s">
        <v>689</v>
      </c>
      <c r="G599" s="209"/>
      <c r="H599" s="212">
        <v>34.16</v>
      </c>
      <c r="I599" s="213"/>
      <c r="J599" s="209"/>
      <c r="K599" s="209"/>
      <c r="L599" s="214"/>
      <c r="M599" s="215"/>
      <c r="N599" s="216"/>
      <c r="O599" s="216"/>
      <c r="P599" s="216"/>
      <c r="Q599" s="216"/>
      <c r="R599" s="216"/>
      <c r="S599" s="216"/>
      <c r="T599" s="217"/>
      <c r="AT599" s="218" t="s">
        <v>189</v>
      </c>
      <c r="AU599" s="218" t="s">
        <v>84</v>
      </c>
      <c r="AV599" s="13" t="s">
        <v>84</v>
      </c>
      <c r="AW599" s="13" t="s">
        <v>30</v>
      </c>
      <c r="AX599" s="13" t="s">
        <v>82</v>
      </c>
      <c r="AY599" s="218" t="s">
        <v>175</v>
      </c>
    </row>
    <row r="600" spans="1:65" s="2" customFormat="1" ht="19.9" customHeight="1">
      <c r="A600" s="35"/>
      <c r="B600" s="36"/>
      <c r="C600" s="188" t="s">
        <v>969</v>
      </c>
      <c r="D600" s="188" t="s">
        <v>178</v>
      </c>
      <c r="E600" s="189" t="s">
        <v>970</v>
      </c>
      <c r="F600" s="190" t="s">
        <v>971</v>
      </c>
      <c r="G600" s="191" t="s">
        <v>181</v>
      </c>
      <c r="H600" s="192">
        <v>78.96</v>
      </c>
      <c r="I600" s="193"/>
      <c r="J600" s="194">
        <f>ROUND(I600*H600,2)</f>
        <v>0</v>
      </c>
      <c r="K600" s="190" t="s">
        <v>182</v>
      </c>
      <c r="L600" s="40"/>
      <c r="M600" s="195" t="s">
        <v>1</v>
      </c>
      <c r="N600" s="196" t="s">
        <v>39</v>
      </c>
      <c r="O600" s="72"/>
      <c r="P600" s="197">
        <f>O600*H600</f>
        <v>0</v>
      </c>
      <c r="Q600" s="197">
        <v>0.0003</v>
      </c>
      <c r="R600" s="197">
        <f>Q600*H600</f>
        <v>0.023687999999999997</v>
      </c>
      <c r="S600" s="197">
        <v>0</v>
      </c>
      <c r="T600" s="198">
        <f>S600*H600</f>
        <v>0</v>
      </c>
      <c r="U600" s="35"/>
      <c r="V600" s="35"/>
      <c r="W600" s="35"/>
      <c r="X600" s="35"/>
      <c r="Y600" s="35"/>
      <c r="Z600" s="35"/>
      <c r="AA600" s="35"/>
      <c r="AB600" s="35"/>
      <c r="AC600" s="35"/>
      <c r="AD600" s="35"/>
      <c r="AE600" s="35"/>
      <c r="AR600" s="199" t="s">
        <v>279</v>
      </c>
      <c r="AT600" s="199" t="s">
        <v>178</v>
      </c>
      <c r="AU600" s="199" t="s">
        <v>84</v>
      </c>
      <c r="AY600" s="18" t="s">
        <v>175</v>
      </c>
      <c r="BE600" s="200">
        <f>IF(N600="základní",J600,0)</f>
        <v>0</v>
      </c>
      <c r="BF600" s="200">
        <f>IF(N600="snížená",J600,0)</f>
        <v>0</v>
      </c>
      <c r="BG600" s="200">
        <f>IF(N600="zákl. přenesená",J600,0)</f>
        <v>0</v>
      </c>
      <c r="BH600" s="200">
        <f>IF(N600="sníž. přenesená",J600,0)</f>
        <v>0</v>
      </c>
      <c r="BI600" s="200">
        <f>IF(N600="nulová",J600,0)</f>
        <v>0</v>
      </c>
      <c r="BJ600" s="18" t="s">
        <v>82</v>
      </c>
      <c r="BK600" s="200">
        <f>ROUND(I600*H600,2)</f>
        <v>0</v>
      </c>
      <c r="BL600" s="18" t="s">
        <v>279</v>
      </c>
      <c r="BM600" s="199" t="s">
        <v>972</v>
      </c>
    </row>
    <row r="601" spans="1:47" s="2" customFormat="1" ht="19.5">
      <c r="A601" s="35"/>
      <c r="B601" s="36"/>
      <c r="C601" s="37"/>
      <c r="D601" s="201" t="s">
        <v>185</v>
      </c>
      <c r="E601" s="37"/>
      <c r="F601" s="202" t="s">
        <v>973</v>
      </c>
      <c r="G601" s="37"/>
      <c r="H601" s="37"/>
      <c r="I601" s="203"/>
      <c r="J601" s="37"/>
      <c r="K601" s="37"/>
      <c r="L601" s="40"/>
      <c r="M601" s="204"/>
      <c r="N601" s="205"/>
      <c r="O601" s="72"/>
      <c r="P601" s="72"/>
      <c r="Q601" s="72"/>
      <c r="R601" s="72"/>
      <c r="S601" s="72"/>
      <c r="T601" s="73"/>
      <c r="U601" s="35"/>
      <c r="V601" s="35"/>
      <c r="W601" s="35"/>
      <c r="X601" s="35"/>
      <c r="Y601" s="35"/>
      <c r="Z601" s="35"/>
      <c r="AA601" s="35"/>
      <c r="AB601" s="35"/>
      <c r="AC601" s="35"/>
      <c r="AD601" s="35"/>
      <c r="AE601" s="35"/>
      <c r="AT601" s="18" t="s">
        <v>185</v>
      </c>
      <c r="AU601" s="18" t="s">
        <v>84</v>
      </c>
    </row>
    <row r="602" spans="1:47" s="2" customFormat="1" ht="12">
      <c r="A602" s="35"/>
      <c r="B602" s="36"/>
      <c r="C602" s="37"/>
      <c r="D602" s="206" t="s">
        <v>187</v>
      </c>
      <c r="E602" s="37"/>
      <c r="F602" s="207" t="s">
        <v>974</v>
      </c>
      <c r="G602" s="37"/>
      <c r="H602" s="37"/>
      <c r="I602" s="203"/>
      <c r="J602" s="37"/>
      <c r="K602" s="37"/>
      <c r="L602" s="40"/>
      <c r="M602" s="204"/>
      <c r="N602" s="205"/>
      <c r="O602" s="72"/>
      <c r="P602" s="72"/>
      <c r="Q602" s="72"/>
      <c r="R602" s="72"/>
      <c r="S602" s="72"/>
      <c r="T602" s="73"/>
      <c r="U602" s="35"/>
      <c r="V602" s="35"/>
      <c r="W602" s="35"/>
      <c r="X602" s="35"/>
      <c r="Y602" s="35"/>
      <c r="Z602" s="35"/>
      <c r="AA602" s="35"/>
      <c r="AB602" s="35"/>
      <c r="AC602" s="35"/>
      <c r="AD602" s="35"/>
      <c r="AE602" s="35"/>
      <c r="AT602" s="18" t="s">
        <v>187</v>
      </c>
      <c r="AU602" s="18" t="s">
        <v>84</v>
      </c>
    </row>
    <row r="603" spans="2:51" s="13" customFormat="1" ht="12">
      <c r="B603" s="208"/>
      <c r="C603" s="209"/>
      <c r="D603" s="201" t="s">
        <v>189</v>
      </c>
      <c r="E603" s="210" t="s">
        <v>1</v>
      </c>
      <c r="F603" s="211" t="s">
        <v>687</v>
      </c>
      <c r="G603" s="209"/>
      <c r="H603" s="212">
        <v>10.48</v>
      </c>
      <c r="I603" s="213"/>
      <c r="J603" s="209"/>
      <c r="K603" s="209"/>
      <c r="L603" s="214"/>
      <c r="M603" s="215"/>
      <c r="N603" s="216"/>
      <c r="O603" s="216"/>
      <c r="P603" s="216"/>
      <c r="Q603" s="216"/>
      <c r="R603" s="216"/>
      <c r="S603" s="216"/>
      <c r="T603" s="217"/>
      <c r="AT603" s="218" t="s">
        <v>189</v>
      </c>
      <c r="AU603" s="218" t="s">
        <v>84</v>
      </c>
      <c r="AV603" s="13" t="s">
        <v>84</v>
      </c>
      <c r="AW603" s="13" t="s">
        <v>30</v>
      </c>
      <c r="AX603" s="13" t="s">
        <v>74</v>
      </c>
      <c r="AY603" s="218" t="s">
        <v>175</v>
      </c>
    </row>
    <row r="604" spans="2:51" s="13" customFormat="1" ht="12">
      <c r="B604" s="208"/>
      <c r="C604" s="209"/>
      <c r="D604" s="201" t="s">
        <v>189</v>
      </c>
      <c r="E604" s="210" t="s">
        <v>1</v>
      </c>
      <c r="F604" s="211" t="s">
        <v>688</v>
      </c>
      <c r="G604" s="209"/>
      <c r="H604" s="212">
        <v>10.48</v>
      </c>
      <c r="I604" s="213"/>
      <c r="J604" s="209"/>
      <c r="K604" s="209"/>
      <c r="L604" s="214"/>
      <c r="M604" s="215"/>
      <c r="N604" s="216"/>
      <c r="O604" s="216"/>
      <c r="P604" s="216"/>
      <c r="Q604" s="216"/>
      <c r="R604" s="216"/>
      <c r="S604" s="216"/>
      <c r="T604" s="217"/>
      <c r="AT604" s="218" t="s">
        <v>189</v>
      </c>
      <c r="AU604" s="218" t="s">
        <v>84</v>
      </c>
      <c r="AV604" s="13" t="s">
        <v>84</v>
      </c>
      <c r="AW604" s="13" t="s">
        <v>30</v>
      </c>
      <c r="AX604" s="13" t="s">
        <v>74</v>
      </c>
      <c r="AY604" s="218" t="s">
        <v>175</v>
      </c>
    </row>
    <row r="605" spans="2:51" s="13" customFormat="1" ht="12">
      <c r="B605" s="208"/>
      <c r="C605" s="209"/>
      <c r="D605" s="201" t="s">
        <v>189</v>
      </c>
      <c r="E605" s="210" t="s">
        <v>1</v>
      </c>
      <c r="F605" s="211" t="s">
        <v>470</v>
      </c>
      <c r="G605" s="209"/>
      <c r="H605" s="212">
        <v>17.55</v>
      </c>
      <c r="I605" s="213"/>
      <c r="J605" s="209"/>
      <c r="K605" s="209"/>
      <c r="L605" s="214"/>
      <c r="M605" s="215"/>
      <c r="N605" s="216"/>
      <c r="O605" s="216"/>
      <c r="P605" s="216"/>
      <c r="Q605" s="216"/>
      <c r="R605" s="216"/>
      <c r="S605" s="216"/>
      <c r="T605" s="217"/>
      <c r="AT605" s="218" t="s">
        <v>189</v>
      </c>
      <c r="AU605" s="218" t="s">
        <v>84</v>
      </c>
      <c r="AV605" s="13" t="s">
        <v>84</v>
      </c>
      <c r="AW605" s="13" t="s">
        <v>30</v>
      </c>
      <c r="AX605" s="13" t="s">
        <v>74</v>
      </c>
      <c r="AY605" s="218" t="s">
        <v>175</v>
      </c>
    </row>
    <row r="606" spans="2:51" s="13" customFormat="1" ht="12">
      <c r="B606" s="208"/>
      <c r="C606" s="209"/>
      <c r="D606" s="201" t="s">
        <v>189</v>
      </c>
      <c r="E606" s="210" t="s">
        <v>1</v>
      </c>
      <c r="F606" s="211" t="s">
        <v>690</v>
      </c>
      <c r="G606" s="209"/>
      <c r="H606" s="212">
        <v>6.29</v>
      </c>
      <c r="I606" s="213"/>
      <c r="J606" s="209"/>
      <c r="K606" s="209"/>
      <c r="L606" s="214"/>
      <c r="M606" s="215"/>
      <c r="N606" s="216"/>
      <c r="O606" s="216"/>
      <c r="P606" s="216"/>
      <c r="Q606" s="216"/>
      <c r="R606" s="216"/>
      <c r="S606" s="216"/>
      <c r="T606" s="217"/>
      <c r="AT606" s="218" t="s">
        <v>189</v>
      </c>
      <c r="AU606" s="218" t="s">
        <v>84</v>
      </c>
      <c r="AV606" s="13" t="s">
        <v>84</v>
      </c>
      <c r="AW606" s="13" t="s">
        <v>30</v>
      </c>
      <c r="AX606" s="13" t="s">
        <v>74</v>
      </c>
      <c r="AY606" s="218" t="s">
        <v>175</v>
      </c>
    </row>
    <row r="607" spans="2:51" s="15" customFormat="1" ht="12">
      <c r="B607" s="241"/>
      <c r="C607" s="242"/>
      <c r="D607" s="201" t="s">
        <v>189</v>
      </c>
      <c r="E607" s="243" t="s">
        <v>128</v>
      </c>
      <c r="F607" s="244" t="s">
        <v>975</v>
      </c>
      <c r="G607" s="242"/>
      <c r="H607" s="245">
        <v>44.8</v>
      </c>
      <c r="I607" s="246"/>
      <c r="J607" s="242"/>
      <c r="K607" s="242"/>
      <c r="L607" s="247"/>
      <c r="M607" s="248"/>
      <c r="N607" s="249"/>
      <c r="O607" s="249"/>
      <c r="P607" s="249"/>
      <c r="Q607" s="249"/>
      <c r="R607" s="249"/>
      <c r="S607" s="249"/>
      <c r="T607" s="250"/>
      <c r="AT607" s="251" t="s">
        <v>189</v>
      </c>
      <c r="AU607" s="251" t="s">
        <v>84</v>
      </c>
      <c r="AV607" s="15" t="s">
        <v>176</v>
      </c>
      <c r="AW607" s="15" t="s">
        <v>30</v>
      </c>
      <c r="AX607" s="15" t="s">
        <v>74</v>
      </c>
      <c r="AY607" s="251" t="s">
        <v>175</v>
      </c>
    </row>
    <row r="608" spans="2:51" s="13" customFormat="1" ht="12">
      <c r="B608" s="208"/>
      <c r="C608" s="209"/>
      <c r="D608" s="201" t="s">
        <v>189</v>
      </c>
      <c r="E608" s="210" t="s">
        <v>130</v>
      </c>
      <c r="F608" s="211" t="s">
        <v>689</v>
      </c>
      <c r="G608" s="209"/>
      <c r="H608" s="212">
        <v>34.16</v>
      </c>
      <c r="I608" s="213"/>
      <c r="J608" s="209"/>
      <c r="K608" s="209"/>
      <c r="L608" s="214"/>
      <c r="M608" s="215"/>
      <c r="N608" s="216"/>
      <c r="O608" s="216"/>
      <c r="P608" s="216"/>
      <c r="Q608" s="216"/>
      <c r="R608" s="216"/>
      <c r="S608" s="216"/>
      <c r="T608" s="217"/>
      <c r="AT608" s="218" t="s">
        <v>189</v>
      </c>
      <c r="AU608" s="218" t="s">
        <v>84</v>
      </c>
      <c r="AV608" s="13" t="s">
        <v>84</v>
      </c>
      <c r="AW608" s="13" t="s">
        <v>30</v>
      </c>
      <c r="AX608" s="13" t="s">
        <v>74</v>
      </c>
      <c r="AY608" s="218" t="s">
        <v>175</v>
      </c>
    </row>
    <row r="609" spans="2:51" s="14" customFormat="1" ht="12">
      <c r="B609" s="230"/>
      <c r="C609" s="231"/>
      <c r="D609" s="201" t="s">
        <v>189</v>
      </c>
      <c r="E609" s="232" t="s">
        <v>1</v>
      </c>
      <c r="F609" s="233" t="s">
        <v>472</v>
      </c>
      <c r="G609" s="231"/>
      <c r="H609" s="234">
        <v>78.96</v>
      </c>
      <c r="I609" s="235"/>
      <c r="J609" s="231"/>
      <c r="K609" s="231"/>
      <c r="L609" s="236"/>
      <c r="M609" s="237"/>
      <c r="N609" s="238"/>
      <c r="O609" s="238"/>
      <c r="P609" s="238"/>
      <c r="Q609" s="238"/>
      <c r="R609" s="238"/>
      <c r="S609" s="238"/>
      <c r="T609" s="239"/>
      <c r="AT609" s="240" t="s">
        <v>189</v>
      </c>
      <c r="AU609" s="240" t="s">
        <v>84</v>
      </c>
      <c r="AV609" s="14" t="s">
        <v>183</v>
      </c>
      <c r="AW609" s="14" t="s">
        <v>30</v>
      </c>
      <c r="AX609" s="14" t="s">
        <v>82</v>
      </c>
      <c r="AY609" s="240" t="s">
        <v>175</v>
      </c>
    </row>
    <row r="610" spans="1:65" s="2" customFormat="1" ht="22.15" customHeight="1">
      <c r="A610" s="35"/>
      <c r="B610" s="36"/>
      <c r="C610" s="219" t="s">
        <v>976</v>
      </c>
      <c r="D610" s="219" t="s">
        <v>287</v>
      </c>
      <c r="E610" s="220" t="s">
        <v>977</v>
      </c>
      <c r="F610" s="221" t="s">
        <v>978</v>
      </c>
      <c r="G610" s="222" t="s">
        <v>181</v>
      </c>
      <c r="H610" s="223">
        <v>86.856</v>
      </c>
      <c r="I610" s="224"/>
      <c r="J610" s="225">
        <f>ROUND(I610*H610,2)</f>
        <v>0</v>
      </c>
      <c r="K610" s="221" t="s">
        <v>1</v>
      </c>
      <c r="L610" s="226"/>
      <c r="M610" s="227" t="s">
        <v>1</v>
      </c>
      <c r="N610" s="228" t="s">
        <v>39</v>
      </c>
      <c r="O610" s="72"/>
      <c r="P610" s="197">
        <f>O610*H610</f>
        <v>0</v>
      </c>
      <c r="Q610" s="197">
        <v>0.00256</v>
      </c>
      <c r="R610" s="197">
        <f>Q610*H610</f>
        <v>0.22235136</v>
      </c>
      <c r="S610" s="197">
        <v>0</v>
      </c>
      <c r="T610" s="198">
        <f>S610*H610</f>
        <v>0</v>
      </c>
      <c r="U610" s="35"/>
      <c r="V610" s="35"/>
      <c r="W610" s="35"/>
      <c r="X610" s="35"/>
      <c r="Y610" s="35"/>
      <c r="Z610" s="35"/>
      <c r="AA610" s="35"/>
      <c r="AB610" s="35"/>
      <c r="AC610" s="35"/>
      <c r="AD610" s="35"/>
      <c r="AE610" s="35"/>
      <c r="AR610" s="199" t="s">
        <v>381</v>
      </c>
      <c r="AT610" s="199" t="s">
        <v>287</v>
      </c>
      <c r="AU610" s="199" t="s">
        <v>84</v>
      </c>
      <c r="AY610" s="18" t="s">
        <v>175</v>
      </c>
      <c r="BE610" s="200">
        <f>IF(N610="základní",J610,0)</f>
        <v>0</v>
      </c>
      <c r="BF610" s="200">
        <f>IF(N610="snížená",J610,0)</f>
        <v>0</v>
      </c>
      <c r="BG610" s="200">
        <f>IF(N610="zákl. přenesená",J610,0)</f>
        <v>0</v>
      </c>
      <c r="BH610" s="200">
        <f>IF(N610="sníž. přenesená",J610,0)</f>
        <v>0</v>
      </c>
      <c r="BI610" s="200">
        <f>IF(N610="nulová",J610,0)</f>
        <v>0</v>
      </c>
      <c r="BJ610" s="18" t="s">
        <v>82</v>
      </c>
      <c r="BK610" s="200">
        <f>ROUND(I610*H610,2)</f>
        <v>0</v>
      </c>
      <c r="BL610" s="18" t="s">
        <v>279</v>
      </c>
      <c r="BM610" s="199" t="s">
        <v>979</v>
      </c>
    </row>
    <row r="611" spans="1:47" s="2" customFormat="1" ht="19.5">
      <c r="A611" s="35"/>
      <c r="B611" s="36"/>
      <c r="C611" s="37"/>
      <c r="D611" s="201" t="s">
        <v>185</v>
      </c>
      <c r="E611" s="37"/>
      <c r="F611" s="202" t="s">
        <v>980</v>
      </c>
      <c r="G611" s="37"/>
      <c r="H611" s="37"/>
      <c r="I611" s="203"/>
      <c r="J611" s="37"/>
      <c r="K611" s="37"/>
      <c r="L611" s="40"/>
      <c r="M611" s="204"/>
      <c r="N611" s="205"/>
      <c r="O611" s="72"/>
      <c r="P611" s="72"/>
      <c r="Q611" s="72"/>
      <c r="R611" s="72"/>
      <c r="S611" s="72"/>
      <c r="T611" s="73"/>
      <c r="U611" s="35"/>
      <c r="V611" s="35"/>
      <c r="W611" s="35"/>
      <c r="X611" s="35"/>
      <c r="Y611" s="35"/>
      <c r="Z611" s="35"/>
      <c r="AA611" s="35"/>
      <c r="AB611" s="35"/>
      <c r="AC611" s="35"/>
      <c r="AD611" s="35"/>
      <c r="AE611" s="35"/>
      <c r="AT611" s="18" t="s">
        <v>185</v>
      </c>
      <c r="AU611" s="18" t="s">
        <v>84</v>
      </c>
    </row>
    <row r="612" spans="2:51" s="13" customFormat="1" ht="12">
      <c r="B612" s="208"/>
      <c r="C612" s="209"/>
      <c r="D612" s="201" t="s">
        <v>189</v>
      </c>
      <c r="E612" s="210" t="s">
        <v>1</v>
      </c>
      <c r="F612" s="211" t="s">
        <v>981</v>
      </c>
      <c r="G612" s="209"/>
      <c r="H612" s="212">
        <v>86.856</v>
      </c>
      <c r="I612" s="213"/>
      <c r="J612" s="209"/>
      <c r="K612" s="209"/>
      <c r="L612" s="214"/>
      <c r="M612" s="215"/>
      <c r="N612" s="216"/>
      <c r="O612" s="216"/>
      <c r="P612" s="216"/>
      <c r="Q612" s="216"/>
      <c r="R612" s="216"/>
      <c r="S612" s="216"/>
      <c r="T612" s="217"/>
      <c r="AT612" s="218" t="s">
        <v>189</v>
      </c>
      <c r="AU612" s="218" t="s">
        <v>84</v>
      </c>
      <c r="AV612" s="13" t="s">
        <v>84</v>
      </c>
      <c r="AW612" s="13" t="s">
        <v>30</v>
      </c>
      <c r="AX612" s="13" t="s">
        <v>82</v>
      </c>
      <c r="AY612" s="218" t="s">
        <v>175</v>
      </c>
    </row>
    <row r="613" spans="1:65" s="2" customFormat="1" ht="14.45" customHeight="1">
      <c r="A613" s="35"/>
      <c r="B613" s="36"/>
      <c r="C613" s="188" t="s">
        <v>982</v>
      </c>
      <c r="D613" s="188" t="s">
        <v>178</v>
      </c>
      <c r="E613" s="189" t="s">
        <v>983</v>
      </c>
      <c r="F613" s="190" t="s">
        <v>984</v>
      </c>
      <c r="G613" s="191" t="s">
        <v>306</v>
      </c>
      <c r="H613" s="192">
        <v>74</v>
      </c>
      <c r="I613" s="193"/>
      <c r="J613" s="194">
        <f>ROUND(I613*H613,2)</f>
        <v>0</v>
      </c>
      <c r="K613" s="190" t="s">
        <v>182</v>
      </c>
      <c r="L613" s="40"/>
      <c r="M613" s="195" t="s">
        <v>1</v>
      </c>
      <c r="N613" s="196" t="s">
        <v>39</v>
      </c>
      <c r="O613" s="72"/>
      <c r="P613" s="197">
        <f>O613*H613</f>
        <v>0</v>
      </c>
      <c r="Q613" s="197">
        <v>1E-05</v>
      </c>
      <c r="R613" s="197">
        <f>Q613*H613</f>
        <v>0.0007400000000000001</v>
      </c>
      <c r="S613" s="197">
        <v>0</v>
      </c>
      <c r="T613" s="198">
        <f>S613*H613</f>
        <v>0</v>
      </c>
      <c r="U613" s="35"/>
      <c r="V613" s="35"/>
      <c r="W613" s="35"/>
      <c r="X613" s="35"/>
      <c r="Y613" s="35"/>
      <c r="Z613" s="35"/>
      <c r="AA613" s="35"/>
      <c r="AB613" s="35"/>
      <c r="AC613" s="35"/>
      <c r="AD613" s="35"/>
      <c r="AE613" s="35"/>
      <c r="AR613" s="199" t="s">
        <v>279</v>
      </c>
      <c r="AT613" s="199" t="s">
        <v>178</v>
      </c>
      <c r="AU613" s="199" t="s">
        <v>84</v>
      </c>
      <c r="AY613" s="18" t="s">
        <v>175</v>
      </c>
      <c r="BE613" s="200">
        <f>IF(N613="základní",J613,0)</f>
        <v>0</v>
      </c>
      <c r="BF613" s="200">
        <f>IF(N613="snížená",J613,0)</f>
        <v>0</v>
      </c>
      <c r="BG613" s="200">
        <f>IF(N613="zákl. přenesená",J613,0)</f>
        <v>0</v>
      </c>
      <c r="BH613" s="200">
        <f>IF(N613="sníž. přenesená",J613,0)</f>
        <v>0</v>
      </c>
      <c r="BI613" s="200">
        <f>IF(N613="nulová",J613,0)</f>
        <v>0</v>
      </c>
      <c r="BJ613" s="18" t="s">
        <v>82</v>
      </c>
      <c r="BK613" s="200">
        <f>ROUND(I613*H613,2)</f>
        <v>0</v>
      </c>
      <c r="BL613" s="18" t="s">
        <v>279</v>
      </c>
      <c r="BM613" s="199" t="s">
        <v>985</v>
      </c>
    </row>
    <row r="614" spans="1:47" s="2" customFormat="1" ht="12">
      <c r="A614" s="35"/>
      <c r="B614" s="36"/>
      <c r="C614" s="37"/>
      <c r="D614" s="201" t="s">
        <v>185</v>
      </c>
      <c r="E614" s="37"/>
      <c r="F614" s="202" t="s">
        <v>986</v>
      </c>
      <c r="G614" s="37"/>
      <c r="H614" s="37"/>
      <c r="I614" s="203"/>
      <c r="J614" s="37"/>
      <c r="K614" s="37"/>
      <c r="L614" s="40"/>
      <c r="M614" s="204"/>
      <c r="N614" s="205"/>
      <c r="O614" s="72"/>
      <c r="P614" s="72"/>
      <c r="Q614" s="72"/>
      <c r="R614" s="72"/>
      <c r="S614" s="72"/>
      <c r="T614" s="73"/>
      <c r="U614" s="35"/>
      <c r="V614" s="35"/>
      <c r="W614" s="35"/>
      <c r="X614" s="35"/>
      <c r="Y614" s="35"/>
      <c r="Z614" s="35"/>
      <c r="AA614" s="35"/>
      <c r="AB614" s="35"/>
      <c r="AC614" s="35"/>
      <c r="AD614" s="35"/>
      <c r="AE614" s="35"/>
      <c r="AT614" s="18" t="s">
        <v>185</v>
      </c>
      <c r="AU614" s="18" t="s">
        <v>84</v>
      </c>
    </row>
    <row r="615" spans="1:47" s="2" customFormat="1" ht="12">
      <c r="A615" s="35"/>
      <c r="B615" s="36"/>
      <c r="C615" s="37"/>
      <c r="D615" s="206" t="s">
        <v>187</v>
      </c>
      <c r="E615" s="37"/>
      <c r="F615" s="207" t="s">
        <v>987</v>
      </c>
      <c r="G615" s="37"/>
      <c r="H615" s="37"/>
      <c r="I615" s="203"/>
      <c r="J615" s="37"/>
      <c r="K615" s="37"/>
      <c r="L615" s="40"/>
      <c r="M615" s="204"/>
      <c r="N615" s="205"/>
      <c r="O615" s="72"/>
      <c r="P615" s="72"/>
      <c r="Q615" s="72"/>
      <c r="R615" s="72"/>
      <c r="S615" s="72"/>
      <c r="T615" s="73"/>
      <c r="U615" s="35"/>
      <c r="V615" s="35"/>
      <c r="W615" s="35"/>
      <c r="X615" s="35"/>
      <c r="Y615" s="35"/>
      <c r="Z615" s="35"/>
      <c r="AA615" s="35"/>
      <c r="AB615" s="35"/>
      <c r="AC615" s="35"/>
      <c r="AD615" s="35"/>
      <c r="AE615" s="35"/>
      <c r="AT615" s="18" t="s">
        <v>187</v>
      </c>
      <c r="AU615" s="18" t="s">
        <v>84</v>
      </c>
    </row>
    <row r="616" spans="2:51" s="13" customFormat="1" ht="12">
      <c r="B616" s="208"/>
      <c r="C616" s="209"/>
      <c r="D616" s="201" t="s">
        <v>189</v>
      </c>
      <c r="E616" s="210" t="s">
        <v>1</v>
      </c>
      <c r="F616" s="211" t="s">
        <v>988</v>
      </c>
      <c r="G616" s="209"/>
      <c r="H616" s="212">
        <v>12.97</v>
      </c>
      <c r="I616" s="213"/>
      <c r="J616" s="209"/>
      <c r="K616" s="209"/>
      <c r="L616" s="214"/>
      <c r="M616" s="215"/>
      <c r="N616" s="216"/>
      <c r="O616" s="216"/>
      <c r="P616" s="216"/>
      <c r="Q616" s="216"/>
      <c r="R616" s="216"/>
      <c r="S616" s="216"/>
      <c r="T616" s="217"/>
      <c r="AT616" s="218" t="s">
        <v>189</v>
      </c>
      <c r="AU616" s="218" t="s">
        <v>84</v>
      </c>
      <c r="AV616" s="13" t="s">
        <v>84</v>
      </c>
      <c r="AW616" s="13" t="s">
        <v>30</v>
      </c>
      <c r="AX616" s="13" t="s">
        <v>74</v>
      </c>
      <c r="AY616" s="218" t="s">
        <v>175</v>
      </c>
    </row>
    <row r="617" spans="2:51" s="13" customFormat="1" ht="12">
      <c r="B617" s="208"/>
      <c r="C617" s="209"/>
      <c r="D617" s="201" t="s">
        <v>189</v>
      </c>
      <c r="E617" s="210" t="s">
        <v>1</v>
      </c>
      <c r="F617" s="211" t="s">
        <v>989</v>
      </c>
      <c r="G617" s="209"/>
      <c r="H617" s="212">
        <v>12.97</v>
      </c>
      <c r="I617" s="213"/>
      <c r="J617" s="209"/>
      <c r="K617" s="209"/>
      <c r="L617" s="214"/>
      <c r="M617" s="215"/>
      <c r="N617" s="216"/>
      <c r="O617" s="216"/>
      <c r="P617" s="216"/>
      <c r="Q617" s="216"/>
      <c r="R617" s="216"/>
      <c r="S617" s="216"/>
      <c r="T617" s="217"/>
      <c r="AT617" s="218" t="s">
        <v>189</v>
      </c>
      <c r="AU617" s="218" t="s">
        <v>84</v>
      </c>
      <c r="AV617" s="13" t="s">
        <v>84</v>
      </c>
      <c r="AW617" s="13" t="s">
        <v>30</v>
      </c>
      <c r="AX617" s="13" t="s">
        <v>74</v>
      </c>
      <c r="AY617" s="218" t="s">
        <v>175</v>
      </c>
    </row>
    <row r="618" spans="2:51" s="13" customFormat="1" ht="12">
      <c r="B618" s="208"/>
      <c r="C618" s="209"/>
      <c r="D618" s="201" t="s">
        <v>189</v>
      </c>
      <c r="E618" s="210" t="s">
        <v>1</v>
      </c>
      <c r="F618" s="211" t="s">
        <v>990</v>
      </c>
      <c r="G618" s="209"/>
      <c r="H618" s="212">
        <v>18.35</v>
      </c>
      <c r="I618" s="213"/>
      <c r="J618" s="209"/>
      <c r="K618" s="209"/>
      <c r="L618" s="214"/>
      <c r="M618" s="215"/>
      <c r="N618" s="216"/>
      <c r="O618" s="216"/>
      <c r="P618" s="216"/>
      <c r="Q618" s="216"/>
      <c r="R618" s="216"/>
      <c r="S618" s="216"/>
      <c r="T618" s="217"/>
      <c r="AT618" s="218" t="s">
        <v>189</v>
      </c>
      <c r="AU618" s="218" t="s">
        <v>84</v>
      </c>
      <c r="AV618" s="13" t="s">
        <v>84</v>
      </c>
      <c r="AW618" s="13" t="s">
        <v>30</v>
      </c>
      <c r="AX618" s="13" t="s">
        <v>74</v>
      </c>
      <c r="AY618" s="218" t="s">
        <v>175</v>
      </c>
    </row>
    <row r="619" spans="2:51" s="13" customFormat="1" ht="12">
      <c r="B619" s="208"/>
      <c r="C619" s="209"/>
      <c r="D619" s="201" t="s">
        <v>189</v>
      </c>
      <c r="E619" s="210" t="s">
        <v>1</v>
      </c>
      <c r="F619" s="211" t="s">
        <v>991</v>
      </c>
      <c r="G619" s="209"/>
      <c r="H619" s="212">
        <v>20.9</v>
      </c>
      <c r="I619" s="213"/>
      <c r="J619" s="209"/>
      <c r="K619" s="209"/>
      <c r="L619" s="214"/>
      <c r="M619" s="215"/>
      <c r="N619" s="216"/>
      <c r="O619" s="216"/>
      <c r="P619" s="216"/>
      <c r="Q619" s="216"/>
      <c r="R619" s="216"/>
      <c r="S619" s="216"/>
      <c r="T619" s="217"/>
      <c r="AT619" s="218" t="s">
        <v>189</v>
      </c>
      <c r="AU619" s="218" t="s">
        <v>84</v>
      </c>
      <c r="AV619" s="13" t="s">
        <v>84</v>
      </c>
      <c r="AW619" s="13" t="s">
        <v>30</v>
      </c>
      <c r="AX619" s="13" t="s">
        <v>74</v>
      </c>
      <c r="AY619" s="218" t="s">
        <v>175</v>
      </c>
    </row>
    <row r="620" spans="2:51" s="13" customFormat="1" ht="12">
      <c r="B620" s="208"/>
      <c r="C620" s="209"/>
      <c r="D620" s="201" t="s">
        <v>189</v>
      </c>
      <c r="E620" s="210" t="s">
        <v>1</v>
      </c>
      <c r="F620" s="211" t="s">
        <v>992</v>
      </c>
      <c r="G620" s="209"/>
      <c r="H620" s="212">
        <v>8.81</v>
      </c>
      <c r="I620" s="213"/>
      <c r="J620" s="209"/>
      <c r="K620" s="209"/>
      <c r="L620" s="214"/>
      <c r="M620" s="215"/>
      <c r="N620" s="216"/>
      <c r="O620" s="216"/>
      <c r="P620" s="216"/>
      <c r="Q620" s="216"/>
      <c r="R620" s="216"/>
      <c r="S620" s="216"/>
      <c r="T620" s="217"/>
      <c r="AT620" s="218" t="s">
        <v>189</v>
      </c>
      <c r="AU620" s="218" t="s">
        <v>84</v>
      </c>
      <c r="AV620" s="13" t="s">
        <v>84</v>
      </c>
      <c r="AW620" s="13" t="s">
        <v>30</v>
      </c>
      <c r="AX620" s="13" t="s">
        <v>74</v>
      </c>
      <c r="AY620" s="218" t="s">
        <v>175</v>
      </c>
    </row>
    <row r="621" spans="2:51" s="14" customFormat="1" ht="12">
      <c r="B621" s="230"/>
      <c r="C621" s="231"/>
      <c r="D621" s="201" t="s">
        <v>189</v>
      </c>
      <c r="E621" s="232" t="s">
        <v>126</v>
      </c>
      <c r="F621" s="233" t="s">
        <v>472</v>
      </c>
      <c r="G621" s="231"/>
      <c r="H621" s="234">
        <v>74</v>
      </c>
      <c r="I621" s="235"/>
      <c r="J621" s="231"/>
      <c r="K621" s="231"/>
      <c r="L621" s="236"/>
      <c r="M621" s="237"/>
      <c r="N621" s="238"/>
      <c r="O621" s="238"/>
      <c r="P621" s="238"/>
      <c r="Q621" s="238"/>
      <c r="R621" s="238"/>
      <c r="S621" s="238"/>
      <c r="T621" s="239"/>
      <c r="AT621" s="240" t="s">
        <v>189</v>
      </c>
      <c r="AU621" s="240" t="s">
        <v>84</v>
      </c>
      <c r="AV621" s="14" t="s">
        <v>183</v>
      </c>
      <c r="AW621" s="14" t="s">
        <v>30</v>
      </c>
      <c r="AX621" s="14" t="s">
        <v>82</v>
      </c>
      <c r="AY621" s="240" t="s">
        <v>175</v>
      </c>
    </row>
    <row r="622" spans="1:65" s="2" customFormat="1" ht="14.45" customHeight="1">
      <c r="A622" s="35"/>
      <c r="B622" s="36"/>
      <c r="C622" s="219" t="s">
        <v>993</v>
      </c>
      <c r="D622" s="219" t="s">
        <v>287</v>
      </c>
      <c r="E622" s="220" t="s">
        <v>994</v>
      </c>
      <c r="F622" s="221" t="s">
        <v>995</v>
      </c>
      <c r="G622" s="222" t="s">
        <v>306</v>
      </c>
      <c r="H622" s="223">
        <v>75.48</v>
      </c>
      <c r="I622" s="224"/>
      <c r="J622" s="225">
        <f>ROUND(I622*H622,2)</f>
        <v>0</v>
      </c>
      <c r="K622" s="221" t="s">
        <v>182</v>
      </c>
      <c r="L622" s="226"/>
      <c r="M622" s="227" t="s">
        <v>1</v>
      </c>
      <c r="N622" s="228" t="s">
        <v>39</v>
      </c>
      <c r="O622" s="72"/>
      <c r="P622" s="197">
        <f>O622*H622</f>
        <v>0</v>
      </c>
      <c r="Q622" s="197">
        <v>0.00022</v>
      </c>
      <c r="R622" s="197">
        <f>Q622*H622</f>
        <v>0.0166056</v>
      </c>
      <c r="S622" s="197">
        <v>0</v>
      </c>
      <c r="T622" s="198">
        <f>S622*H622</f>
        <v>0</v>
      </c>
      <c r="U622" s="35"/>
      <c r="V622" s="35"/>
      <c r="W622" s="35"/>
      <c r="X622" s="35"/>
      <c r="Y622" s="35"/>
      <c r="Z622" s="35"/>
      <c r="AA622" s="35"/>
      <c r="AB622" s="35"/>
      <c r="AC622" s="35"/>
      <c r="AD622" s="35"/>
      <c r="AE622" s="35"/>
      <c r="AR622" s="199" t="s">
        <v>381</v>
      </c>
      <c r="AT622" s="199" t="s">
        <v>287</v>
      </c>
      <c r="AU622" s="199" t="s">
        <v>84</v>
      </c>
      <c r="AY622" s="18" t="s">
        <v>175</v>
      </c>
      <c r="BE622" s="200">
        <f>IF(N622="základní",J622,0)</f>
        <v>0</v>
      </c>
      <c r="BF622" s="200">
        <f>IF(N622="snížená",J622,0)</f>
        <v>0</v>
      </c>
      <c r="BG622" s="200">
        <f>IF(N622="zákl. přenesená",J622,0)</f>
        <v>0</v>
      </c>
      <c r="BH622" s="200">
        <f>IF(N622="sníž. přenesená",J622,0)</f>
        <v>0</v>
      </c>
      <c r="BI622" s="200">
        <f>IF(N622="nulová",J622,0)</f>
        <v>0</v>
      </c>
      <c r="BJ622" s="18" t="s">
        <v>82</v>
      </c>
      <c r="BK622" s="200">
        <f>ROUND(I622*H622,2)</f>
        <v>0</v>
      </c>
      <c r="BL622" s="18" t="s">
        <v>279</v>
      </c>
      <c r="BM622" s="199" t="s">
        <v>996</v>
      </c>
    </row>
    <row r="623" spans="1:47" s="2" customFormat="1" ht="12">
      <c r="A623" s="35"/>
      <c r="B623" s="36"/>
      <c r="C623" s="37"/>
      <c r="D623" s="201" t="s">
        <v>185</v>
      </c>
      <c r="E623" s="37"/>
      <c r="F623" s="202" t="s">
        <v>995</v>
      </c>
      <c r="G623" s="37"/>
      <c r="H623" s="37"/>
      <c r="I623" s="203"/>
      <c r="J623" s="37"/>
      <c r="K623" s="37"/>
      <c r="L623" s="40"/>
      <c r="M623" s="204"/>
      <c r="N623" s="205"/>
      <c r="O623" s="72"/>
      <c r="P623" s="72"/>
      <c r="Q623" s="72"/>
      <c r="R623" s="72"/>
      <c r="S623" s="72"/>
      <c r="T623" s="73"/>
      <c r="U623" s="35"/>
      <c r="V623" s="35"/>
      <c r="W623" s="35"/>
      <c r="X623" s="35"/>
      <c r="Y623" s="35"/>
      <c r="Z623" s="35"/>
      <c r="AA623" s="35"/>
      <c r="AB623" s="35"/>
      <c r="AC623" s="35"/>
      <c r="AD623" s="35"/>
      <c r="AE623" s="35"/>
      <c r="AT623" s="18" t="s">
        <v>185</v>
      </c>
      <c r="AU623" s="18" t="s">
        <v>84</v>
      </c>
    </row>
    <row r="624" spans="2:51" s="13" customFormat="1" ht="12">
      <c r="B624" s="208"/>
      <c r="C624" s="209"/>
      <c r="D624" s="201" t="s">
        <v>189</v>
      </c>
      <c r="E624" s="210" t="s">
        <v>1</v>
      </c>
      <c r="F624" s="211" t="s">
        <v>997</v>
      </c>
      <c r="G624" s="209"/>
      <c r="H624" s="212">
        <v>75.48</v>
      </c>
      <c r="I624" s="213"/>
      <c r="J624" s="209"/>
      <c r="K624" s="209"/>
      <c r="L624" s="214"/>
      <c r="M624" s="215"/>
      <c r="N624" s="216"/>
      <c r="O624" s="216"/>
      <c r="P624" s="216"/>
      <c r="Q624" s="216"/>
      <c r="R624" s="216"/>
      <c r="S624" s="216"/>
      <c r="T624" s="217"/>
      <c r="AT624" s="218" t="s">
        <v>189</v>
      </c>
      <c r="AU624" s="218" t="s">
        <v>84</v>
      </c>
      <c r="AV624" s="13" t="s">
        <v>84</v>
      </c>
      <c r="AW624" s="13" t="s">
        <v>30</v>
      </c>
      <c r="AX624" s="13" t="s">
        <v>82</v>
      </c>
      <c r="AY624" s="218" t="s">
        <v>175</v>
      </c>
    </row>
    <row r="625" spans="1:65" s="2" customFormat="1" ht="22.15" customHeight="1">
      <c r="A625" s="35"/>
      <c r="B625" s="36"/>
      <c r="C625" s="188" t="s">
        <v>998</v>
      </c>
      <c r="D625" s="188" t="s">
        <v>178</v>
      </c>
      <c r="E625" s="189" t="s">
        <v>999</v>
      </c>
      <c r="F625" s="190" t="s">
        <v>1000</v>
      </c>
      <c r="G625" s="191" t="s">
        <v>363</v>
      </c>
      <c r="H625" s="192">
        <v>0.625</v>
      </c>
      <c r="I625" s="193"/>
      <c r="J625" s="194">
        <f>ROUND(I625*H625,2)</f>
        <v>0</v>
      </c>
      <c r="K625" s="190" t="s">
        <v>182</v>
      </c>
      <c r="L625" s="40"/>
      <c r="M625" s="195" t="s">
        <v>1</v>
      </c>
      <c r="N625" s="196" t="s">
        <v>39</v>
      </c>
      <c r="O625" s="72"/>
      <c r="P625" s="197">
        <f>O625*H625</f>
        <v>0</v>
      </c>
      <c r="Q625" s="197">
        <v>0</v>
      </c>
      <c r="R625" s="197">
        <f>Q625*H625</f>
        <v>0</v>
      </c>
      <c r="S625" s="197">
        <v>0</v>
      </c>
      <c r="T625" s="198">
        <f>S625*H625</f>
        <v>0</v>
      </c>
      <c r="U625" s="35"/>
      <c r="V625" s="35"/>
      <c r="W625" s="35"/>
      <c r="X625" s="35"/>
      <c r="Y625" s="35"/>
      <c r="Z625" s="35"/>
      <c r="AA625" s="35"/>
      <c r="AB625" s="35"/>
      <c r="AC625" s="35"/>
      <c r="AD625" s="35"/>
      <c r="AE625" s="35"/>
      <c r="AR625" s="199" t="s">
        <v>279</v>
      </c>
      <c r="AT625" s="199" t="s">
        <v>178</v>
      </c>
      <c r="AU625" s="199" t="s">
        <v>84</v>
      </c>
      <c r="AY625" s="18" t="s">
        <v>175</v>
      </c>
      <c r="BE625" s="200">
        <f>IF(N625="základní",J625,0)</f>
        <v>0</v>
      </c>
      <c r="BF625" s="200">
        <f>IF(N625="snížená",J625,0)</f>
        <v>0</v>
      </c>
      <c r="BG625" s="200">
        <f>IF(N625="zákl. přenesená",J625,0)</f>
        <v>0</v>
      </c>
      <c r="BH625" s="200">
        <f>IF(N625="sníž. přenesená",J625,0)</f>
        <v>0</v>
      </c>
      <c r="BI625" s="200">
        <f>IF(N625="nulová",J625,0)</f>
        <v>0</v>
      </c>
      <c r="BJ625" s="18" t="s">
        <v>82</v>
      </c>
      <c r="BK625" s="200">
        <f>ROUND(I625*H625,2)</f>
        <v>0</v>
      </c>
      <c r="BL625" s="18" t="s">
        <v>279</v>
      </c>
      <c r="BM625" s="199" t="s">
        <v>1001</v>
      </c>
    </row>
    <row r="626" spans="1:47" s="2" customFormat="1" ht="29.25">
      <c r="A626" s="35"/>
      <c r="B626" s="36"/>
      <c r="C626" s="37"/>
      <c r="D626" s="201" t="s">
        <v>185</v>
      </c>
      <c r="E626" s="37"/>
      <c r="F626" s="202" t="s">
        <v>1002</v>
      </c>
      <c r="G626" s="37"/>
      <c r="H626" s="37"/>
      <c r="I626" s="203"/>
      <c r="J626" s="37"/>
      <c r="K626" s="37"/>
      <c r="L626" s="40"/>
      <c r="M626" s="204"/>
      <c r="N626" s="205"/>
      <c r="O626" s="72"/>
      <c r="P626" s="72"/>
      <c r="Q626" s="72"/>
      <c r="R626" s="72"/>
      <c r="S626" s="72"/>
      <c r="T626" s="73"/>
      <c r="U626" s="35"/>
      <c r="V626" s="35"/>
      <c r="W626" s="35"/>
      <c r="X626" s="35"/>
      <c r="Y626" s="35"/>
      <c r="Z626" s="35"/>
      <c r="AA626" s="35"/>
      <c r="AB626" s="35"/>
      <c r="AC626" s="35"/>
      <c r="AD626" s="35"/>
      <c r="AE626" s="35"/>
      <c r="AT626" s="18" t="s">
        <v>185</v>
      </c>
      <c r="AU626" s="18" t="s">
        <v>84</v>
      </c>
    </row>
    <row r="627" spans="1:47" s="2" customFormat="1" ht="12">
      <c r="A627" s="35"/>
      <c r="B627" s="36"/>
      <c r="C627" s="37"/>
      <c r="D627" s="206" t="s">
        <v>187</v>
      </c>
      <c r="E627" s="37"/>
      <c r="F627" s="207" t="s">
        <v>1003</v>
      </c>
      <c r="G627" s="37"/>
      <c r="H627" s="37"/>
      <c r="I627" s="203"/>
      <c r="J627" s="37"/>
      <c r="K627" s="37"/>
      <c r="L627" s="40"/>
      <c r="M627" s="204"/>
      <c r="N627" s="205"/>
      <c r="O627" s="72"/>
      <c r="P627" s="72"/>
      <c r="Q627" s="72"/>
      <c r="R627" s="72"/>
      <c r="S627" s="72"/>
      <c r="T627" s="73"/>
      <c r="U627" s="35"/>
      <c r="V627" s="35"/>
      <c r="W627" s="35"/>
      <c r="X627" s="35"/>
      <c r="Y627" s="35"/>
      <c r="Z627" s="35"/>
      <c r="AA627" s="35"/>
      <c r="AB627" s="35"/>
      <c r="AC627" s="35"/>
      <c r="AD627" s="35"/>
      <c r="AE627" s="35"/>
      <c r="AT627" s="18" t="s">
        <v>187</v>
      </c>
      <c r="AU627" s="18" t="s">
        <v>84</v>
      </c>
    </row>
    <row r="628" spans="2:63" s="12" customFormat="1" ht="22.9" customHeight="1">
      <c r="B628" s="172"/>
      <c r="C628" s="173"/>
      <c r="D628" s="174" t="s">
        <v>73</v>
      </c>
      <c r="E628" s="186" t="s">
        <v>1004</v>
      </c>
      <c r="F628" s="186" t="s">
        <v>1005</v>
      </c>
      <c r="G628" s="173"/>
      <c r="H628" s="173"/>
      <c r="I628" s="176"/>
      <c r="J628" s="187">
        <f>BK628</f>
        <v>0</v>
      </c>
      <c r="K628" s="173"/>
      <c r="L628" s="178"/>
      <c r="M628" s="179"/>
      <c r="N628" s="180"/>
      <c r="O628" s="180"/>
      <c r="P628" s="181">
        <f>SUM(P629:P651)</f>
        <v>0</v>
      </c>
      <c r="Q628" s="180"/>
      <c r="R628" s="181">
        <f>SUM(R629:R651)</f>
        <v>1.0424367</v>
      </c>
      <c r="S628" s="180"/>
      <c r="T628" s="182">
        <f>SUM(T629:T651)</f>
        <v>0</v>
      </c>
      <c r="AR628" s="183" t="s">
        <v>84</v>
      </c>
      <c r="AT628" s="184" t="s">
        <v>73</v>
      </c>
      <c r="AU628" s="184" t="s">
        <v>82</v>
      </c>
      <c r="AY628" s="183" t="s">
        <v>175</v>
      </c>
      <c r="BK628" s="185">
        <f>SUM(BK629:BK651)</f>
        <v>0</v>
      </c>
    </row>
    <row r="629" spans="1:65" s="2" customFormat="1" ht="14.45" customHeight="1">
      <c r="A629" s="35"/>
      <c r="B629" s="36"/>
      <c r="C629" s="188" t="s">
        <v>1006</v>
      </c>
      <c r="D629" s="188" t="s">
        <v>178</v>
      </c>
      <c r="E629" s="189" t="s">
        <v>1007</v>
      </c>
      <c r="F629" s="190" t="s">
        <v>1008</v>
      </c>
      <c r="G629" s="191" t="s">
        <v>181</v>
      </c>
      <c r="H629" s="192">
        <v>52.816</v>
      </c>
      <c r="I629" s="193"/>
      <c r="J629" s="194">
        <f>ROUND(I629*H629,2)</f>
        <v>0</v>
      </c>
      <c r="K629" s="190" t="s">
        <v>182</v>
      </c>
      <c r="L629" s="40"/>
      <c r="M629" s="195" t="s">
        <v>1</v>
      </c>
      <c r="N629" s="196" t="s">
        <v>39</v>
      </c>
      <c r="O629" s="72"/>
      <c r="P629" s="197">
        <f>O629*H629</f>
        <v>0</v>
      </c>
      <c r="Q629" s="197">
        <v>0.0003</v>
      </c>
      <c r="R629" s="197">
        <f>Q629*H629</f>
        <v>0.0158448</v>
      </c>
      <c r="S629" s="197">
        <v>0</v>
      </c>
      <c r="T629" s="198">
        <f>S629*H629</f>
        <v>0</v>
      </c>
      <c r="U629" s="35"/>
      <c r="V629" s="35"/>
      <c r="W629" s="35"/>
      <c r="X629" s="35"/>
      <c r="Y629" s="35"/>
      <c r="Z629" s="35"/>
      <c r="AA629" s="35"/>
      <c r="AB629" s="35"/>
      <c r="AC629" s="35"/>
      <c r="AD629" s="35"/>
      <c r="AE629" s="35"/>
      <c r="AR629" s="199" t="s">
        <v>279</v>
      </c>
      <c r="AT629" s="199" t="s">
        <v>178</v>
      </c>
      <c r="AU629" s="199" t="s">
        <v>84</v>
      </c>
      <c r="AY629" s="18" t="s">
        <v>175</v>
      </c>
      <c r="BE629" s="200">
        <f>IF(N629="základní",J629,0)</f>
        <v>0</v>
      </c>
      <c r="BF629" s="200">
        <f>IF(N629="snížená",J629,0)</f>
        <v>0</v>
      </c>
      <c r="BG629" s="200">
        <f>IF(N629="zákl. přenesená",J629,0)</f>
        <v>0</v>
      </c>
      <c r="BH629" s="200">
        <f>IF(N629="sníž. přenesená",J629,0)</f>
        <v>0</v>
      </c>
      <c r="BI629" s="200">
        <f>IF(N629="nulová",J629,0)</f>
        <v>0</v>
      </c>
      <c r="BJ629" s="18" t="s">
        <v>82</v>
      </c>
      <c r="BK629" s="200">
        <f>ROUND(I629*H629,2)</f>
        <v>0</v>
      </c>
      <c r="BL629" s="18" t="s">
        <v>279</v>
      </c>
      <c r="BM629" s="199" t="s">
        <v>1009</v>
      </c>
    </row>
    <row r="630" spans="1:47" s="2" customFormat="1" ht="12">
      <c r="A630" s="35"/>
      <c r="B630" s="36"/>
      <c r="C630" s="37"/>
      <c r="D630" s="201" t="s">
        <v>185</v>
      </c>
      <c r="E630" s="37"/>
      <c r="F630" s="202" t="s">
        <v>1010</v>
      </c>
      <c r="G630" s="37"/>
      <c r="H630" s="37"/>
      <c r="I630" s="203"/>
      <c r="J630" s="37"/>
      <c r="K630" s="37"/>
      <c r="L630" s="40"/>
      <c r="M630" s="204"/>
      <c r="N630" s="205"/>
      <c r="O630" s="72"/>
      <c r="P630" s="72"/>
      <c r="Q630" s="72"/>
      <c r="R630" s="72"/>
      <c r="S630" s="72"/>
      <c r="T630" s="73"/>
      <c r="U630" s="35"/>
      <c r="V630" s="35"/>
      <c r="W630" s="35"/>
      <c r="X630" s="35"/>
      <c r="Y630" s="35"/>
      <c r="Z630" s="35"/>
      <c r="AA630" s="35"/>
      <c r="AB630" s="35"/>
      <c r="AC630" s="35"/>
      <c r="AD630" s="35"/>
      <c r="AE630" s="35"/>
      <c r="AT630" s="18" t="s">
        <v>185</v>
      </c>
      <c r="AU630" s="18" t="s">
        <v>84</v>
      </c>
    </row>
    <row r="631" spans="1:47" s="2" customFormat="1" ht="12">
      <c r="A631" s="35"/>
      <c r="B631" s="36"/>
      <c r="C631" s="37"/>
      <c r="D631" s="206" t="s">
        <v>187</v>
      </c>
      <c r="E631" s="37"/>
      <c r="F631" s="207" t="s">
        <v>1011</v>
      </c>
      <c r="G631" s="37"/>
      <c r="H631" s="37"/>
      <c r="I631" s="203"/>
      <c r="J631" s="37"/>
      <c r="K631" s="37"/>
      <c r="L631" s="40"/>
      <c r="M631" s="204"/>
      <c r="N631" s="205"/>
      <c r="O631" s="72"/>
      <c r="P631" s="72"/>
      <c r="Q631" s="72"/>
      <c r="R631" s="72"/>
      <c r="S631" s="72"/>
      <c r="T631" s="73"/>
      <c r="U631" s="35"/>
      <c r="V631" s="35"/>
      <c r="W631" s="35"/>
      <c r="X631" s="35"/>
      <c r="Y631" s="35"/>
      <c r="Z631" s="35"/>
      <c r="AA631" s="35"/>
      <c r="AB631" s="35"/>
      <c r="AC631" s="35"/>
      <c r="AD631" s="35"/>
      <c r="AE631" s="35"/>
      <c r="AT631" s="18" t="s">
        <v>187</v>
      </c>
      <c r="AU631" s="18" t="s">
        <v>84</v>
      </c>
    </row>
    <row r="632" spans="2:51" s="13" customFormat="1" ht="12">
      <c r="B632" s="208"/>
      <c r="C632" s="209"/>
      <c r="D632" s="201" t="s">
        <v>189</v>
      </c>
      <c r="E632" s="210" t="s">
        <v>1</v>
      </c>
      <c r="F632" s="211" t="s">
        <v>124</v>
      </c>
      <c r="G632" s="209"/>
      <c r="H632" s="212">
        <v>52.816</v>
      </c>
      <c r="I632" s="213"/>
      <c r="J632" s="209"/>
      <c r="K632" s="209"/>
      <c r="L632" s="214"/>
      <c r="M632" s="215"/>
      <c r="N632" s="216"/>
      <c r="O632" s="216"/>
      <c r="P632" s="216"/>
      <c r="Q632" s="216"/>
      <c r="R632" s="216"/>
      <c r="S632" s="216"/>
      <c r="T632" s="217"/>
      <c r="AT632" s="218" t="s">
        <v>189</v>
      </c>
      <c r="AU632" s="218" t="s">
        <v>84</v>
      </c>
      <c r="AV632" s="13" t="s">
        <v>84</v>
      </c>
      <c r="AW632" s="13" t="s">
        <v>30</v>
      </c>
      <c r="AX632" s="13" t="s">
        <v>82</v>
      </c>
      <c r="AY632" s="218" t="s">
        <v>175</v>
      </c>
    </row>
    <row r="633" spans="1:65" s="2" customFormat="1" ht="22.15" customHeight="1">
      <c r="A633" s="35"/>
      <c r="B633" s="36"/>
      <c r="C633" s="188" t="s">
        <v>1012</v>
      </c>
      <c r="D633" s="188" t="s">
        <v>178</v>
      </c>
      <c r="E633" s="189" t="s">
        <v>1013</v>
      </c>
      <c r="F633" s="190" t="s">
        <v>1014</v>
      </c>
      <c r="G633" s="191" t="s">
        <v>181</v>
      </c>
      <c r="H633" s="192">
        <v>16.093</v>
      </c>
      <c r="I633" s="193"/>
      <c r="J633" s="194">
        <f>ROUND(I633*H633,2)</f>
        <v>0</v>
      </c>
      <c r="K633" s="190" t="s">
        <v>182</v>
      </c>
      <c r="L633" s="40"/>
      <c r="M633" s="195" t="s">
        <v>1</v>
      </c>
      <c r="N633" s="196" t="s">
        <v>39</v>
      </c>
      <c r="O633" s="72"/>
      <c r="P633" s="197">
        <f>O633*H633</f>
        <v>0</v>
      </c>
      <c r="Q633" s="197">
        <v>0.0015</v>
      </c>
      <c r="R633" s="197">
        <f>Q633*H633</f>
        <v>0.0241395</v>
      </c>
      <c r="S633" s="197">
        <v>0</v>
      </c>
      <c r="T633" s="198">
        <f>S633*H633</f>
        <v>0</v>
      </c>
      <c r="U633" s="35"/>
      <c r="V633" s="35"/>
      <c r="W633" s="35"/>
      <c r="X633" s="35"/>
      <c r="Y633" s="35"/>
      <c r="Z633" s="35"/>
      <c r="AA633" s="35"/>
      <c r="AB633" s="35"/>
      <c r="AC633" s="35"/>
      <c r="AD633" s="35"/>
      <c r="AE633" s="35"/>
      <c r="AR633" s="199" t="s">
        <v>279</v>
      </c>
      <c r="AT633" s="199" t="s">
        <v>178</v>
      </c>
      <c r="AU633" s="199" t="s">
        <v>84</v>
      </c>
      <c r="AY633" s="18" t="s">
        <v>175</v>
      </c>
      <c r="BE633" s="200">
        <f>IF(N633="základní",J633,0)</f>
        <v>0</v>
      </c>
      <c r="BF633" s="200">
        <f>IF(N633="snížená",J633,0)</f>
        <v>0</v>
      </c>
      <c r="BG633" s="200">
        <f>IF(N633="zákl. přenesená",J633,0)</f>
        <v>0</v>
      </c>
      <c r="BH633" s="200">
        <f>IF(N633="sníž. přenesená",J633,0)</f>
        <v>0</v>
      </c>
      <c r="BI633" s="200">
        <f>IF(N633="nulová",J633,0)</f>
        <v>0</v>
      </c>
      <c r="BJ633" s="18" t="s">
        <v>82</v>
      </c>
      <c r="BK633" s="200">
        <f>ROUND(I633*H633,2)</f>
        <v>0</v>
      </c>
      <c r="BL633" s="18" t="s">
        <v>279</v>
      </c>
      <c r="BM633" s="199" t="s">
        <v>1015</v>
      </c>
    </row>
    <row r="634" spans="1:47" s="2" customFormat="1" ht="12">
      <c r="A634" s="35"/>
      <c r="B634" s="36"/>
      <c r="C634" s="37"/>
      <c r="D634" s="201" t="s">
        <v>185</v>
      </c>
      <c r="E634" s="37"/>
      <c r="F634" s="202" t="s">
        <v>1016</v>
      </c>
      <c r="G634" s="37"/>
      <c r="H634" s="37"/>
      <c r="I634" s="203"/>
      <c r="J634" s="37"/>
      <c r="K634" s="37"/>
      <c r="L634" s="40"/>
      <c r="M634" s="204"/>
      <c r="N634" s="205"/>
      <c r="O634" s="72"/>
      <c r="P634" s="72"/>
      <c r="Q634" s="72"/>
      <c r="R634" s="72"/>
      <c r="S634" s="72"/>
      <c r="T634" s="73"/>
      <c r="U634" s="35"/>
      <c r="V634" s="35"/>
      <c r="W634" s="35"/>
      <c r="X634" s="35"/>
      <c r="Y634" s="35"/>
      <c r="Z634" s="35"/>
      <c r="AA634" s="35"/>
      <c r="AB634" s="35"/>
      <c r="AC634" s="35"/>
      <c r="AD634" s="35"/>
      <c r="AE634" s="35"/>
      <c r="AT634" s="18" t="s">
        <v>185</v>
      </c>
      <c r="AU634" s="18" t="s">
        <v>84</v>
      </c>
    </row>
    <row r="635" spans="1:47" s="2" customFormat="1" ht="12">
      <c r="A635" s="35"/>
      <c r="B635" s="36"/>
      <c r="C635" s="37"/>
      <c r="D635" s="206" t="s">
        <v>187</v>
      </c>
      <c r="E635" s="37"/>
      <c r="F635" s="207" t="s">
        <v>1017</v>
      </c>
      <c r="G635" s="37"/>
      <c r="H635" s="37"/>
      <c r="I635" s="203"/>
      <c r="J635" s="37"/>
      <c r="K635" s="37"/>
      <c r="L635" s="40"/>
      <c r="M635" s="204"/>
      <c r="N635" s="205"/>
      <c r="O635" s="72"/>
      <c r="P635" s="72"/>
      <c r="Q635" s="72"/>
      <c r="R635" s="72"/>
      <c r="S635" s="72"/>
      <c r="T635" s="73"/>
      <c r="U635" s="35"/>
      <c r="V635" s="35"/>
      <c r="W635" s="35"/>
      <c r="X635" s="35"/>
      <c r="Y635" s="35"/>
      <c r="Z635" s="35"/>
      <c r="AA635" s="35"/>
      <c r="AB635" s="35"/>
      <c r="AC635" s="35"/>
      <c r="AD635" s="35"/>
      <c r="AE635" s="35"/>
      <c r="AT635" s="18" t="s">
        <v>187</v>
      </c>
      <c r="AU635" s="18" t="s">
        <v>84</v>
      </c>
    </row>
    <row r="636" spans="2:51" s="13" customFormat="1" ht="12">
      <c r="B636" s="208"/>
      <c r="C636" s="209"/>
      <c r="D636" s="201" t="s">
        <v>189</v>
      </c>
      <c r="E636" s="210" t="s">
        <v>1</v>
      </c>
      <c r="F636" s="211" t="s">
        <v>1018</v>
      </c>
      <c r="G636" s="209"/>
      <c r="H636" s="212">
        <v>16.093</v>
      </c>
      <c r="I636" s="213"/>
      <c r="J636" s="209"/>
      <c r="K636" s="209"/>
      <c r="L636" s="214"/>
      <c r="M636" s="215"/>
      <c r="N636" s="216"/>
      <c r="O636" s="216"/>
      <c r="P636" s="216"/>
      <c r="Q636" s="216"/>
      <c r="R636" s="216"/>
      <c r="S636" s="216"/>
      <c r="T636" s="217"/>
      <c r="AT636" s="218" t="s">
        <v>189</v>
      </c>
      <c r="AU636" s="218" t="s">
        <v>84</v>
      </c>
      <c r="AV636" s="13" t="s">
        <v>84</v>
      </c>
      <c r="AW636" s="13" t="s">
        <v>30</v>
      </c>
      <c r="AX636" s="13" t="s">
        <v>82</v>
      </c>
      <c r="AY636" s="218" t="s">
        <v>175</v>
      </c>
    </row>
    <row r="637" spans="1:65" s="2" customFormat="1" ht="22.15" customHeight="1">
      <c r="A637" s="35"/>
      <c r="B637" s="36"/>
      <c r="C637" s="188" t="s">
        <v>1019</v>
      </c>
      <c r="D637" s="188" t="s">
        <v>178</v>
      </c>
      <c r="E637" s="189" t="s">
        <v>1020</v>
      </c>
      <c r="F637" s="190" t="s">
        <v>1021</v>
      </c>
      <c r="G637" s="191" t="s">
        <v>181</v>
      </c>
      <c r="H637" s="192">
        <v>52.816</v>
      </c>
      <c r="I637" s="193"/>
      <c r="J637" s="194">
        <f>ROUND(I637*H637,2)</f>
        <v>0</v>
      </c>
      <c r="K637" s="190" t="s">
        <v>182</v>
      </c>
      <c r="L637" s="40"/>
      <c r="M637" s="195" t="s">
        <v>1</v>
      </c>
      <c r="N637" s="196" t="s">
        <v>39</v>
      </c>
      <c r="O637" s="72"/>
      <c r="P637" s="197">
        <f>O637*H637</f>
        <v>0</v>
      </c>
      <c r="Q637" s="197">
        <v>0.006</v>
      </c>
      <c r="R637" s="197">
        <f>Q637*H637</f>
        <v>0.316896</v>
      </c>
      <c r="S637" s="197">
        <v>0</v>
      </c>
      <c r="T637" s="198">
        <f>S637*H637</f>
        <v>0</v>
      </c>
      <c r="U637" s="35"/>
      <c r="V637" s="35"/>
      <c r="W637" s="35"/>
      <c r="X637" s="35"/>
      <c r="Y637" s="35"/>
      <c r="Z637" s="35"/>
      <c r="AA637" s="35"/>
      <c r="AB637" s="35"/>
      <c r="AC637" s="35"/>
      <c r="AD637" s="35"/>
      <c r="AE637" s="35"/>
      <c r="AR637" s="199" t="s">
        <v>279</v>
      </c>
      <c r="AT637" s="199" t="s">
        <v>178</v>
      </c>
      <c r="AU637" s="199" t="s">
        <v>84</v>
      </c>
      <c r="AY637" s="18" t="s">
        <v>175</v>
      </c>
      <c r="BE637" s="200">
        <f>IF(N637="základní",J637,0)</f>
        <v>0</v>
      </c>
      <c r="BF637" s="200">
        <f>IF(N637="snížená",J637,0)</f>
        <v>0</v>
      </c>
      <c r="BG637" s="200">
        <f>IF(N637="zákl. přenesená",J637,0)</f>
        <v>0</v>
      </c>
      <c r="BH637" s="200">
        <f>IF(N637="sníž. přenesená",J637,0)</f>
        <v>0</v>
      </c>
      <c r="BI637" s="200">
        <f>IF(N637="nulová",J637,0)</f>
        <v>0</v>
      </c>
      <c r="BJ637" s="18" t="s">
        <v>82</v>
      </c>
      <c r="BK637" s="200">
        <f>ROUND(I637*H637,2)</f>
        <v>0</v>
      </c>
      <c r="BL637" s="18" t="s">
        <v>279</v>
      </c>
      <c r="BM637" s="199" t="s">
        <v>1022</v>
      </c>
    </row>
    <row r="638" spans="1:47" s="2" customFormat="1" ht="19.5">
      <c r="A638" s="35"/>
      <c r="B638" s="36"/>
      <c r="C638" s="37"/>
      <c r="D638" s="201" t="s">
        <v>185</v>
      </c>
      <c r="E638" s="37"/>
      <c r="F638" s="202" t="s">
        <v>1023</v>
      </c>
      <c r="G638" s="37"/>
      <c r="H638" s="37"/>
      <c r="I638" s="203"/>
      <c r="J638" s="37"/>
      <c r="K638" s="37"/>
      <c r="L638" s="40"/>
      <c r="M638" s="204"/>
      <c r="N638" s="205"/>
      <c r="O638" s="72"/>
      <c r="P638" s="72"/>
      <c r="Q638" s="72"/>
      <c r="R638" s="72"/>
      <c r="S638" s="72"/>
      <c r="T638" s="73"/>
      <c r="U638" s="35"/>
      <c r="V638" s="35"/>
      <c r="W638" s="35"/>
      <c r="X638" s="35"/>
      <c r="Y638" s="35"/>
      <c r="Z638" s="35"/>
      <c r="AA638" s="35"/>
      <c r="AB638" s="35"/>
      <c r="AC638" s="35"/>
      <c r="AD638" s="35"/>
      <c r="AE638" s="35"/>
      <c r="AT638" s="18" t="s">
        <v>185</v>
      </c>
      <c r="AU638" s="18" t="s">
        <v>84</v>
      </c>
    </row>
    <row r="639" spans="1:47" s="2" customFormat="1" ht="12">
      <c r="A639" s="35"/>
      <c r="B639" s="36"/>
      <c r="C639" s="37"/>
      <c r="D639" s="206" t="s">
        <v>187</v>
      </c>
      <c r="E639" s="37"/>
      <c r="F639" s="207" t="s">
        <v>1024</v>
      </c>
      <c r="G639" s="37"/>
      <c r="H639" s="37"/>
      <c r="I639" s="203"/>
      <c r="J639" s="37"/>
      <c r="K639" s="37"/>
      <c r="L639" s="40"/>
      <c r="M639" s="204"/>
      <c r="N639" s="205"/>
      <c r="O639" s="72"/>
      <c r="P639" s="72"/>
      <c r="Q639" s="72"/>
      <c r="R639" s="72"/>
      <c r="S639" s="72"/>
      <c r="T639" s="73"/>
      <c r="U639" s="35"/>
      <c r="V639" s="35"/>
      <c r="W639" s="35"/>
      <c r="X639" s="35"/>
      <c r="Y639" s="35"/>
      <c r="Z639" s="35"/>
      <c r="AA639" s="35"/>
      <c r="AB639" s="35"/>
      <c r="AC639" s="35"/>
      <c r="AD639" s="35"/>
      <c r="AE639" s="35"/>
      <c r="AT639" s="18" t="s">
        <v>187</v>
      </c>
      <c r="AU639" s="18" t="s">
        <v>84</v>
      </c>
    </row>
    <row r="640" spans="2:51" s="13" customFormat="1" ht="12">
      <c r="B640" s="208"/>
      <c r="C640" s="209"/>
      <c r="D640" s="201" t="s">
        <v>189</v>
      </c>
      <c r="E640" s="210" t="s">
        <v>1</v>
      </c>
      <c r="F640" s="211" t="s">
        <v>1025</v>
      </c>
      <c r="G640" s="209"/>
      <c r="H640" s="212">
        <v>2.7</v>
      </c>
      <c r="I640" s="213"/>
      <c r="J640" s="209"/>
      <c r="K640" s="209"/>
      <c r="L640" s="214"/>
      <c r="M640" s="215"/>
      <c r="N640" s="216"/>
      <c r="O640" s="216"/>
      <c r="P640" s="216"/>
      <c r="Q640" s="216"/>
      <c r="R640" s="216"/>
      <c r="S640" s="216"/>
      <c r="T640" s="217"/>
      <c r="AT640" s="218" t="s">
        <v>189</v>
      </c>
      <c r="AU640" s="218" t="s">
        <v>84</v>
      </c>
      <c r="AV640" s="13" t="s">
        <v>84</v>
      </c>
      <c r="AW640" s="13" t="s">
        <v>30</v>
      </c>
      <c r="AX640" s="13" t="s">
        <v>74</v>
      </c>
      <c r="AY640" s="218" t="s">
        <v>175</v>
      </c>
    </row>
    <row r="641" spans="2:51" s="13" customFormat="1" ht="12">
      <c r="B641" s="208"/>
      <c r="C641" s="209"/>
      <c r="D641" s="201" t="s">
        <v>189</v>
      </c>
      <c r="E641" s="210" t="s">
        <v>1</v>
      </c>
      <c r="F641" s="211" t="s">
        <v>1026</v>
      </c>
      <c r="G641" s="209"/>
      <c r="H641" s="212">
        <v>18.611</v>
      </c>
      <c r="I641" s="213"/>
      <c r="J641" s="209"/>
      <c r="K641" s="209"/>
      <c r="L641" s="214"/>
      <c r="M641" s="215"/>
      <c r="N641" s="216"/>
      <c r="O641" s="216"/>
      <c r="P641" s="216"/>
      <c r="Q641" s="216"/>
      <c r="R641" s="216"/>
      <c r="S641" s="216"/>
      <c r="T641" s="217"/>
      <c r="AT641" s="218" t="s">
        <v>189</v>
      </c>
      <c r="AU641" s="218" t="s">
        <v>84</v>
      </c>
      <c r="AV641" s="13" t="s">
        <v>84</v>
      </c>
      <c r="AW641" s="13" t="s">
        <v>30</v>
      </c>
      <c r="AX641" s="13" t="s">
        <v>74</v>
      </c>
      <c r="AY641" s="218" t="s">
        <v>175</v>
      </c>
    </row>
    <row r="642" spans="2:51" s="13" customFormat="1" ht="12">
      <c r="B642" s="208"/>
      <c r="C642" s="209"/>
      <c r="D642" s="201" t="s">
        <v>189</v>
      </c>
      <c r="E642" s="210" t="s">
        <v>1</v>
      </c>
      <c r="F642" s="211" t="s">
        <v>1027</v>
      </c>
      <c r="G642" s="209"/>
      <c r="H642" s="212">
        <v>15.685</v>
      </c>
      <c r="I642" s="213"/>
      <c r="J642" s="209"/>
      <c r="K642" s="209"/>
      <c r="L642" s="214"/>
      <c r="M642" s="215"/>
      <c r="N642" s="216"/>
      <c r="O642" s="216"/>
      <c r="P642" s="216"/>
      <c r="Q642" s="216"/>
      <c r="R642" s="216"/>
      <c r="S642" s="216"/>
      <c r="T642" s="217"/>
      <c r="AT642" s="218" t="s">
        <v>189</v>
      </c>
      <c r="AU642" s="218" t="s">
        <v>84</v>
      </c>
      <c r="AV642" s="13" t="s">
        <v>84</v>
      </c>
      <c r="AW642" s="13" t="s">
        <v>30</v>
      </c>
      <c r="AX642" s="13" t="s">
        <v>74</v>
      </c>
      <c r="AY642" s="218" t="s">
        <v>175</v>
      </c>
    </row>
    <row r="643" spans="2:51" s="13" customFormat="1" ht="12">
      <c r="B643" s="208"/>
      <c r="C643" s="209"/>
      <c r="D643" s="201" t="s">
        <v>189</v>
      </c>
      <c r="E643" s="210" t="s">
        <v>1</v>
      </c>
      <c r="F643" s="211" t="s">
        <v>1028</v>
      </c>
      <c r="G643" s="209"/>
      <c r="H643" s="212">
        <v>15.82</v>
      </c>
      <c r="I643" s="213"/>
      <c r="J643" s="209"/>
      <c r="K643" s="209"/>
      <c r="L643" s="214"/>
      <c r="M643" s="215"/>
      <c r="N643" s="216"/>
      <c r="O643" s="216"/>
      <c r="P643" s="216"/>
      <c r="Q643" s="216"/>
      <c r="R643" s="216"/>
      <c r="S643" s="216"/>
      <c r="T643" s="217"/>
      <c r="AT643" s="218" t="s">
        <v>189</v>
      </c>
      <c r="AU643" s="218" t="s">
        <v>84</v>
      </c>
      <c r="AV643" s="13" t="s">
        <v>84</v>
      </c>
      <c r="AW643" s="13" t="s">
        <v>30</v>
      </c>
      <c r="AX643" s="13" t="s">
        <v>74</v>
      </c>
      <c r="AY643" s="218" t="s">
        <v>175</v>
      </c>
    </row>
    <row r="644" spans="2:51" s="14" customFormat="1" ht="12">
      <c r="B644" s="230"/>
      <c r="C644" s="231"/>
      <c r="D644" s="201" t="s">
        <v>189</v>
      </c>
      <c r="E644" s="232" t="s">
        <v>124</v>
      </c>
      <c r="F644" s="233" t="s">
        <v>472</v>
      </c>
      <c r="G644" s="231"/>
      <c r="H644" s="234">
        <v>52.816</v>
      </c>
      <c r="I644" s="235"/>
      <c r="J644" s="231"/>
      <c r="K644" s="231"/>
      <c r="L644" s="236"/>
      <c r="M644" s="237"/>
      <c r="N644" s="238"/>
      <c r="O644" s="238"/>
      <c r="P644" s="238"/>
      <c r="Q644" s="238"/>
      <c r="R644" s="238"/>
      <c r="S644" s="238"/>
      <c r="T644" s="239"/>
      <c r="AT644" s="240" t="s">
        <v>189</v>
      </c>
      <c r="AU644" s="240" t="s">
        <v>84</v>
      </c>
      <c r="AV644" s="14" t="s">
        <v>183</v>
      </c>
      <c r="AW644" s="14" t="s">
        <v>30</v>
      </c>
      <c r="AX644" s="14" t="s">
        <v>82</v>
      </c>
      <c r="AY644" s="240" t="s">
        <v>175</v>
      </c>
    </row>
    <row r="645" spans="1:65" s="2" customFormat="1" ht="14.45" customHeight="1">
      <c r="A645" s="35"/>
      <c r="B645" s="36"/>
      <c r="C645" s="219" t="s">
        <v>1029</v>
      </c>
      <c r="D645" s="219" t="s">
        <v>287</v>
      </c>
      <c r="E645" s="220" t="s">
        <v>1030</v>
      </c>
      <c r="F645" s="221" t="s">
        <v>1031</v>
      </c>
      <c r="G645" s="222" t="s">
        <v>181</v>
      </c>
      <c r="H645" s="223">
        <v>58.098</v>
      </c>
      <c r="I645" s="224"/>
      <c r="J645" s="225">
        <f>ROUND(I645*H645,2)</f>
        <v>0</v>
      </c>
      <c r="K645" s="221" t="s">
        <v>182</v>
      </c>
      <c r="L645" s="226"/>
      <c r="M645" s="227" t="s">
        <v>1</v>
      </c>
      <c r="N645" s="228" t="s">
        <v>39</v>
      </c>
      <c r="O645" s="72"/>
      <c r="P645" s="197">
        <f>O645*H645</f>
        <v>0</v>
      </c>
      <c r="Q645" s="197">
        <v>0.0118</v>
      </c>
      <c r="R645" s="197">
        <f>Q645*H645</f>
        <v>0.6855564</v>
      </c>
      <c r="S645" s="197">
        <v>0</v>
      </c>
      <c r="T645" s="198">
        <f>S645*H645</f>
        <v>0</v>
      </c>
      <c r="U645" s="35"/>
      <c r="V645" s="35"/>
      <c r="W645" s="35"/>
      <c r="X645" s="35"/>
      <c r="Y645" s="35"/>
      <c r="Z645" s="35"/>
      <c r="AA645" s="35"/>
      <c r="AB645" s="35"/>
      <c r="AC645" s="35"/>
      <c r="AD645" s="35"/>
      <c r="AE645" s="35"/>
      <c r="AR645" s="199" t="s">
        <v>381</v>
      </c>
      <c r="AT645" s="199" t="s">
        <v>287</v>
      </c>
      <c r="AU645" s="199" t="s">
        <v>84</v>
      </c>
      <c r="AY645" s="18" t="s">
        <v>175</v>
      </c>
      <c r="BE645" s="200">
        <f>IF(N645="základní",J645,0)</f>
        <v>0</v>
      </c>
      <c r="BF645" s="200">
        <f>IF(N645="snížená",J645,0)</f>
        <v>0</v>
      </c>
      <c r="BG645" s="200">
        <f>IF(N645="zákl. přenesená",J645,0)</f>
        <v>0</v>
      </c>
      <c r="BH645" s="200">
        <f>IF(N645="sníž. přenesená",J645,0)</f>
        <v>0</v>
      </c>
      <c r="BI645" s="200">
        <f>IF(N645="nulová",J645,0)</f>
        <v>0</v>
      </c>
      <c r="BJ645" s="18" t="s">
        <v>82</v>
      </c>
      <c r="BK645" s="200">
        <f>ROUND(I645*H645,2)</f>
        <v>0</v>
      </c>
      <c r="BL645" s="18" t="s">
        <v>279</v>
      </c>
      <c r="BM645" s="199" t="s">
        <v>1032</v>
      </c>
    </row>
    <row r="646" spans="1:47" s="2" customFormat="1" ht="12">
      <c r="A646" s="35"/>
      <c r="B646" s="36"/>
      <c r="C646" s="37"/>
      <c r="D646" s="201" t="s">
        <v>185</v>
      </c>
      <c r="E646" s="37"/>
      <c r="F646" s="202" t="s">
        <v>1031</v>
      </c>
      <c r="G646" s="37"/>
      <c r="H646" s="37"/>
      <c r="I646" s="203"/>
      <c r="J646" s="37"/>
      <c r="K646" s="37"/>
      <c r="L646" s="40"/>
      <c r="M646" s="204"/>
      <c r="N646" s="205"/>
      <c r="O646" s="72"/>
      <c r="P646" s="72"/>
      <c r="Q646" s="72"/>
      <c r="R646" s="72"/>
      <c r="S646" s="72"/>
      <c r="T646" s="73"/>
      <c r="U646" s="35"/>
      <c r="V646" s="35"/>
      <c r="W646" s="35"/>
      <c r="X646" s="35"/>
      <c r="Y646" s="35"/>
      <c r="Z646" s="35"/>
      <c r="AA646" s="35"/>
      <c r="AB646" s="35"/>
      <c r="AC646" s="35"/>
      <c r="AD646" s="35"/>
      <c r="AE646" s="35"/>
      <c r="AT646" s="18" t="s">
        <v>185</v>
      </c>
      <c r="AU646" s="18" t="s">
        <v>84</v>
      </c>
    </row>
    <row r="647" spans="1:47" s="2" customFormat="1" ht="19.5">
      <c r="A647" s="35"/>
      <c r="B647" s="36"/>
      <c r="C647" s="37"/>
      <c r="D647" s="201" t="s">
        <v>386</v>
      </c>
      <c r="E647" s="37"/>
      <c r="F647" s="229" t="s">
        <v>1033</v>
      </c>
      <c r="G647" s="37"/>
      <c r="H647" s="37"/>
      <c r="I647" s="203"/>
      <c r="J647" s="37"/>
      <c r="K647" s="37"/>
      <c r="L647" s="40"/>
      <c r="M647" s="204"/>
      <c r="N647" s="205"/>
      <c r="O647" s="72"/>
      <c r="P647" s="72"/>
      <c r="Q647" s="72"/>
      <c r="R647" s="72"/>
      <c r="S647" s="72"/>
      <c r="T647" s="73"/>
      <c r="U647" s="35"/>
      <c r="V647" s="35"/>
      <c r="W647" s="35"/>
      <c r="X647" s="35"/>
      <c r="Y647" s="35"/>
      <c r="Z647" s="35"/>
      <c r="AA647" s="35"/>
      <c r="AB647" s="35"/>
      <c r="AC647" s="35"/>
      <c r="AD647" s="35"/>
      <c r="AE647" s="35"/>
      <c r="AT647" s="18" t="s">
        <v>386</v>
      </c>
      <c r="AU647" s="18" t="s">
        <v>84</v>
      </c>
    </row>
    <row r="648" spans="2:51" s="13" customFormat="1" ht="12">
      <c r="B648" s="208"/>
      <c r="C648" s="209"/>
      <c r="D648" s="201" t="s">
        <v>189</v>
      </c>
      <c r="E648" s="210" t="s">
        <v>1</v>
      </c>
      <c r="F648" s="211" t="s">
        <v>1034</v>
      </c>
      <c r="G648" s="209"/>
      <c r="H648" s="212">
        <v>58.098</v>
      </c>
      <c r="I648" s="213"/>
      <c r="J648" s="209"/>
      <c r="K648" s="209"/>
      <c r="L648" s="214"/>
      <c r="M648" s="215"/>
      <c r="N648" s="216"/>
      <c r="O648" s="216"/>
      <c r="P648" s="216"/>
      <c r="Q648" s="216"/>
      <c r="R648" s="216"/>
      <c r="S648" s="216"/>
      <c r="T648" s="217"/>
      <c r="AT648" s="218" t="s">
        <v>189</v>
      </c>
      <c r="AU648" s="218" t="s">
        <v>84</v>
      </c>
      <c r="AV648" s="13" t="s">
        <v>84</v>
      </c>
      <c r="AW648" s="13" t="s">
        <v>30</v>
      </c>
      <c r="AX648" s="13" t="s">
        <v>82</v>
      </c>
      <c r="AY648" s="218" t="s">
        <v>175</v>
      </c>
    </row>
    <row r="649" spans="1:65" s="2" customFormat="1" ht="22.15" customHeight="1">
      <c r="A649" s="35"/>
      <c r="B649" s="36"/>
      <c r="C649" s="188" t="s">
        <v>1035</v>
      </c>
      <c r="D649" s="188" t="s">
        <v>178</v>
      </c>
      <c r="E649" s="189" t="s">
        <v>1036</v>
      </c>
      <c r="F649" s="190" t="s">
        <v>1037</v>
      </c>
      <c r="G649" s="191" t="s">
        <v>363</v>
      </c>
      <c r="H649" s="192">
        <v>1.042</v>
      </c>
      <c r="I649" s="193"/>
      <c r="J649" s="194">
        <f>ROUND(I649*H649,2)</f>
        <v>0</v>
      </c>
      <c r="K649" s="190" t="s">
        <v>182</v>
      </c>
      <c r="L649" s="40"/>
      <c r="M649" s="195" t="s">
        <v>1</v>
      </c>
      <c r="N649" s="196" t="s">
        <v>39</v>
      </c>
      <c r="O649" s="72"/>
      <c r="P649" s="197">
        <f>O649*H649</f>
        <v>0</v>
      </c>
      <c r="Q649" s="197">
        <v>0</v>
      </c>
      <c r="R649" s="197">
        <f>Q649*H649</f>
        <v>0</v>
      </c>
      <c r="S649" s="197">
        <v>0</v>
      </c>
      <c r="T649" s="198">
        <f>S649*H649</f>
        <v>0</v>
      </c>
      <c r="U649" s="35"/>
      <c r="V649" s="35"/>
      <c r="W649" s="35"/>
      <c r="X649" s="35"/>
      <c r="Y649" s="35"/>
      <c r="Z649" s="35"/>
      <c r="AA649" s="35"/>
      <c r="AB649" s="35"/>
      <c r="AC649" s="35"/>
      <c r="AD649" s="35"/>
      <c r="AE649" s="35"/>
      <c r="AR649" s="199" t="s">
        <v>279</v>
      </c>
      <c r="AT649" s="199" t="s">
        <v>178</v>
      </c>
      <c r="AU649" s="199" t="s">
        <v>84</v>
      </c>
      <c r="AY649" s="18" t="s">
        <v>175</v>
      </c>
      <c r="BE649" s="200">
        <f>IF(N649="základní",J649,0)</f>
        <v>0</v>
      </c>
      <c r="BF649" s="200">
        <f>IF(N649="snížená",J649,0)</f>
        <v>0</v>
      </c>
      <c r="BG649" s="200">
        <f>IF(N649="zákl. přenesená",J649,0)</f>
        <v>0</v>
      </c>
      <c r="BH649" s="200">
        <f>IF(N649="sníž. přenesená",J649,0)</f>
        <v>0</v>
      </c>
      <c r="BI649" s="200">
        <f>IF(N649="nulová",J649,0)</f>
        <v>0</v>
      </c>
      <c r="BJ649" s="18" t="s">
        <v>82</v>
      </c>
      <c r="BK649" s="200">
        <f>ROUND(I649*H649,2)</f>
        <v>0</v>
      </c>
      <c r="BL649" s="18" t="s">
        <v>279</v>
      </c>
      <c r="BM649" s="199" t="s">
        <v>1038</v>
      </c>
    </row>
    <row r="650" spans="1:47" s="2" customFormat="1" ht="29.25">
      <c r="A650" s="35"/>
      <c r="B650" s="36"/>
      <c r="C650" s="37"/>
      <c r="D650" s="201" t="s">
        <v>185</v>
      </c>
      <c r="E650" s="37"/>
      <c r="F650" s="202" t="s">
        <v>1039</v>
      </c>
      <c r="G650" s="37"/>
      <c r="H650" s="37"/>
      <c r="I650" s="203"/>
      <c r="J650" s="37"/>
      <c r="K650" s="37"/>
      <c r="L650" s="40"/>
      <c r="M650" s="204"/>
      <c r="N650" s="205"/>
      <c r="O650" s="72"/>
      <c r="P650" s="72"/>
      <c r="Q650" s="72"/>
      <c r="R650" s="72"/>
      <c r="S650" s="72"/>
      <c r="T650" s="73"/>
      <c r="U650" s="35"/>
      <c r="V650" s="35"/>
      <c r="W650" s="35"/>
      <c r="X650" s="35"/>
      <c r="Y650" s="35"/>
      <c r="Z650" s="35"/>
      <c r="AA650" s="35"/>
      <c r="AB650" s="35"/>
      <c r="AC650" s="35"/>
      <c r="AD650" s="35"/>
      <c r="AE650" s="35"/>
      <c r="AT650" s="18" t="s">
        <v>185</v>
      </c>
      <c r="AU650" s="18" t="s">
        <v>84</v>
      </c>
    </row>
    <row r="651" spans="1:47" s="2" customFormat="1" ht="12">
      <c r="A651" s="35"/>
      <c r="B651" s="36"/>
      <c r="C651" s="37"/>
      <c r="D651" s="206" t="s">
        <v>187</v>
      </c>
      <c r="E651" s="37"/>
      <c r="F651" s="207" t="s">
        <v>1040</v>
      </c>
      <c r="G651" s="37"/>
      <c r="H651" s="37"/>
      <c r="I651" s="203"/>
      <c r="J651" s="37"/>
      <c r="K651" s="37"/>
      <c r="L651" s="40"/>
      <c r="M651" s="204"/>
      <c r="N651" s="205"/>
      <c r="O651" s="72"/>
      <c r="P651" s="72"/>
      <c r="Q651" s="72"/>
      <c r="R651" s="72"/>
      <c r="S651" s="72"/>
      <c r="T651" s="73"/>
      <c r="U651" s="35"/>
      <c r="V651" s="35"/>
      <c r="W651" s="35"/>
      <c r="X651" s="35"/>
      <c r="Y651" s="35"/>
      <c r="Z651" s="35"/>
      <c r="AA651" s="35"/>
      <c r="AB651" s="35"/>
      <c r="AC651" s="35"/>
      <c r="AD651" s="35"/>
      <c r="AE651" s="35"/>
      <c r="AT651" s="18" t="s">
        <v>187</v>
      </c>
      <c r="AU651" s="18" t="s">
        <v>84</v>
      </c>
    </row>
    <row r="652" spans="2:63" s="12" customFormat="1" ht="22.9" customHeight="1">
      <c r="B652" s="172"/>
      <c r="C652" s="173"/>
      <c r="D652" s="174" t="s">
        <v>73</v>
      </c>
      <c r="E652" s="186" t="s">
        <v>1041</v>
      </c>
      <c r="F652" s="186" t="s">
        <v>1042</v>
      </c>
      <c r="G652" s="173"/>
      <c r="H652" s="173"/>
      <c r="I652" s="176"/>
      <c r="J652" s="187">
        <f>BK652</f>
        <v>0</v>
      </c>
      <c r="K652" s="173"/>
      <c r="L652" s="178"/>
      <c r="M652" s="179"/>
      <c r="N652" s="180"/>
      <c r="O652" s="180"/>
      <c r="P652" s="181">
        <f>SUM(P653:P680)</f>
        <v>0</v>
      </c>
      <c r="Q652" s="180"/>
      <c r="R652" s="181">
        <f>SUM(R653:R680)</f>
        <v>0.37230395</v>
      </c>
      <c r="S652" s="180"/>
      <c r="T652" s="182">
        <f>SUM(T653:T680)</f>
        <v>0.07374589999999999</v>
      </c>
      <c r="AR652" s="183" t="s">
        <v>84</v>
      </c>
      <c r="AT652" s="184" t="s">
        <v>73</v>
      </c>
      <c r="AU652" s="184" t="s">
        <v>82</v>
      </c>
      <c r="AY652" s="183" t="s">
        <v>175</v>
      </c>
      <c r="BK652" s="185">
        <f>SUM(BK653:BK680)</f>
        <v>0</v>
      </c>
    </row>
    <row r="653" spans="1:65" s="2" customFormat="1" ht="14.45" customHeight="1">
      <c r="A653" s="35"/>
      <c r="B653" s="36"/>
      <c r="C653" s="188" t="s">
        <v>1043</v>
      </c>
      <c r="D653" s="188" t="s">
        <v>178</v>
      </c>
      <c r="E653" s="189" t="s">
        <v>1044</v>
      </c>
      <c r="F653" s="190" t="s">
        <v>1045</v>
      </c>
      <c r="G653" s="191" t="s">
        <v>181</v>
      </c>
      <c r="H653" s="192">
        <v>237.89</v>
      </c>
      <c r="I653" s="193"/>
      <c r="J653" s="194">
        <f>ROUND(I653*H653,2)</f>
        <v>0</v>
      </c>
      <c r="K653" s="190" t="s">
        <v>182</v>
      </c>
      <c r="L653" s="40"/>
      <c r="M653" s="195" t="s">
        <v>1</v>
      </c>
      <c r="N653" s="196" t="s">
        <v>39</v>
      </c>
      <c r="O653" s="72"/>
      <c r="P653" s="197">
        <f>O653*H653</f>
        <v>0</v>
      </c>
      <c r="Q653" s="197">
        <v>0.001</v>
      </c>
      <c r="R653" s="197">
        <f>Q653*H653</f>
        <v>0.23789</v>
      </c>
      <c r="S653" s="197">
        <v>0.00031</v>
      </c>
      <c r="T653" s="198">
        <f>S653*H653</f>
        <v>0.07374589999999999</v>
      </c>
      <c r="U653" s="35"/>
      <c r="V653" s="35"/>
      <c r="W653" s="35"/>
      <c r="X653" s="35"/>
      <c r="Y653" s="35"/>
      <c r="Z653" s="35"/>
      <c r="AA653" s="35"/>
      <c r="AB653" s="35"/>
      <c r="AC653" s="35"/>
      <c r="AD653" s="35"/>
      <c r="AE653" s="35"/>
      <c r="AR653" s="199" t="s">
        <v>279</v>
      </c>
      <c r="AT653" s="199" t="s">
        <v>178</v>
      </c>
      <c r="AU653" s="199" t="s">
        <v>84</v>
      </c>
      <c r="AY653" s="18" t="s">
        <v>175</v>
      </c>
      <c r="BE653" s="200">
        <f>IF(N653="základní",J653,0)</f>
        <v>0</v>
      </c>
      <c r="BF653" s="200">
        <f>IF(N653="snížená",J653,0)</f>
        <v>0</v>
      </c>
      <c r="BG653" s="200">
        <f>IF(N653="zákl. přenesená",J653,0)</f>
        <v>0</v>
      </c>
      <c r="BH653" s="200">
        <f>IF(N653="sníž. přenesená",J653,0)</f>
        <v>0</v>
      </c>
      <c r="BI653" s="200">
        <f>IF(N653="nulová",J653,0)</f>
        <v>0</v>
      </c>
      <c r="BJ653" s="18" t="s">
        <v>82</v>
      </c>
      <c r="BK653" s="200">
        <f>ROUND(I653*H653,2)</f>
        <v>0</v>
      </c>
      <c r="BL653" s="18" t="s">
        <v>279</v>
      </c>
      <c r="BM653" s="199" t="s">
        <v>1046</v>
      </c>
    </row>
    <row r="654" spans="1:47" s="2" customFormat="1" ht="12">
      <c r="A654" s="35"/>
      <c r="B654" s="36"/>
      <c r="C654" s="37"/>
      <c r="D654" s="201" t="s">
        <v>185</v>
      </c>
      <c r="E654" s="37"/>
      <c r="F654" s="202" t="s">
        <v>1047</v>
      </c>
      <c r="G654" s="37"/>
      <c r="H654" s="37"/>
      <c r="I654" s="203"/>
      <c r="J654" s="37"/>
      <c r="K654" s="37"/>
      <c r="L654" s="40"/>
      <c r="M654" s="204"/>
      <c r="N654" s="205"/>
      <c r="O654" s="72"/>
      <c r="P654" s="72"/>
      <c r="Q654" s="72"/>
      <c r="R654" s="72"/>
      <c r="S654" s="72"/>
      <c r="T654" s="73"/>
      <c r="U654" s="35"/>
      <c r="V654" s="35"/>
      <c r="W654" s="35"/>
      <c r="X654" s="35"/>
      <c r="Y654" s="35"/>
      <c r="Z654" s="35"/>
      <c r="AA654" s="35"/>
      <c r="AB654" s="35"/>
      <c r="AC654" s="35"/>
      <c r="AD654" s="35"/>
      <c r="AE654" s="35"/>
      <c r="AT654" s="18" t="s">
        <v>185</v>
      </c>
      <c r="AU654" s="18" t="s">
        <v>84</v>
      </c>
    </row>
    <row r="655" spans="1:47" s="2" customFormat="1" ht="12">
      <c r="A655" s="35"/>
      <c r="B655" s="36"/>
      <c r="C655" s="37"/>
      <c r="D655" s="206" t="s">
        <v>187</v>
      </c>
      <c r="E655" s="37"/>
      <c r="F655" s="207" t="s">
        <v>1048</v>
      </c>
      <c r="G655" s="37"/>
      <c r="H655" s="37"/>
      <c r="I655" s="203"/>
      <c r="J655" s="37"/>
      <c r="K655" s="37"/>
      <c r="L655" s="40"/>
      <c r="M655" s="204"/>
      <c r="N655" s="205"/>
      <c r="O655" s="72"/>
      <c r="P655" s="72"/>
      <c r="Q655" s="72"/>
      <c r="R655" s="72"/>
      <c r="S655" s="72"/>
      <c r="T655" s="73"/>
      <c r="U655" s="35"/>
      <c r="V655" s="35"/>
      <c r="W655" s="35"/>
      <c r="X655" s="35"/>
      <c r="Y655" s="35"/>
      <c r="Z655" s="35"/>
      <c r="AA655" s="35"/>
      <c r="AB655" s="35"/>
      <c r="AC655" s="35"/>
      <c r="AD655" s="35"/>
      <c r="AE655" s="35"/>
      <c r="AT655" s="18" t="s">
        <v>187</v>
      </c>
      <c r="AU655" s="18" t="s">
        <v>84</v>
      </c>
    </row>
    <row r="656" spans="2:51" s="13" customFormat="1" ht="12">
      <c r="B656" s="208"/>
      <c r="C656" s="209"/>
      <c r="D656" s="201" t="s">
        <v>189</v>
      </c>
      <c r="E656" s="210" t="s">
        <v>1</v>
      </c>
      <c r="F656" s="211" t="s">
        <v>1049</v>
      </c>
      <c r="G656" s="209"/>
      <c r="H656" s="212">
        <v>11.32</v>
      </c>
      <c r="I656" s="213"/>
      <c r="J656" s="209"/>
      <c r="K656" s="209"/>
      <c r="L656" s="214"/>
      <c r="M656" s="215"/>
      <c r="N656" s="216"/>
      <c r="O656" s="216"/>
      <c r="P656" s="216"/>
      <c r="Q656" s="216"/>
      <c r="R656" s="216"/>
      <c r="S656" s="216"/>
      <c r="T656" s="217"/>
      <c r="AT656" s="218" t="s">
        <v>189</v>
      </c>
      <c r="AU656" s="218" t="s">
        <v>84</v>
      </c>
      <c r="AV656" s="13" t="s">
        <v>84</v>
      </c>
      <c r="AW656" s="13" t="s">
        <v>30</v>
      </c>
      <c r="AX656" s="13" t="s">
        <v>74</v>
      </c>
      <c r="AY656" s="218" t="s">
        <v>175</v>
      </c>
    </row>
    <row r="657" spans="2:51" s="13" customFormat="1" ht="12">
      <c r="B657" s="208"/>
      <c r="C657" s="209"/>
      <c r="D657" s="201" t="s">
        <v>189</v>
      </c>
      <c r="E657" s="210" t="s">
        <v>1</v>
      </c>
      <c r="F657" s="211" t="s">
        <v>1050</v>
      </c>
      <c r="G657" s="209"/>
      <c r="H657" s="212">
        <v>226.57</v>
      </c>
      <c r="I657" s="213"/>
      <c r="J657" s="209"/>
      <c r="K657" s="209"/>
      <c r="L657" s="214"/>
      <c r="M657" s="215"/>
      <c r="N657" s="216"/>
      <c r="O657" s="216"/>
      <c r="P657" s="216"/>
      <c r="Q657" s="216"/>
      <c r="R657" s="216"/>
      <c r="S657" s="216"/>
      <c r="T657" s="217"/>
      <c r="AT657" s="218" t="s">
        <v>189</v>
      </c>
      <c r="AU657" s="218" t="s">
        <v>84</v>
      </c>
      <c r="AV657" s="13" t="s">
        <v>84</v>
      </c>
      <c r="AW657" s="13" t="s">
        <v>30</v>
      </c>
      <c r="AX657" s="13" t="s">
        <v>74</v>
      </c>
      <c r="AY657" s="218" t="s">
        <v>175</v>
      </c>
    </row>
    <row r="658" spans="2:51" s="14" customFormat="1" ht="12">
      <c r="B658" s="230"/>
      <c r="C658" s="231"/>
      <c r="D658" s="201" t="s">
        <v>189</v>
      </c>
      <c r="E658" s="232" t="s">
        <v>1</v>
      </c>
      <c r="F658" s="233" t="s">
        <v>472</v>
      </c>
      <c r="G658" s="231"/>
      <c r="H658" s="234">
        <v>237.89</v>
      </c>
      <c r="I658" s="235"/>
      <c r="J658" s="231"/>
      <c r="K658" s="231"/>
      <c r="L658" s="236"/>
      <c r="M658" s="237"/>
      <c r="N658" s="238"/>
      <c r="O658" s="238"/>
      <c r="P658" s="238"/>
      <c r="Q658" s="238"/>
      <c r="R658" s="238"/>
      <c r="S658" s="238"/>
      <c r="T658" s="239"/>
      <c r="AT658" s="240" t="s">
        <v>189</v>
      </c>
      <c r="AU658" s="240" t="s">
        <v>84</v>
      </c>
      <c r="AV658" s="14" t="s">
        <v>183</v>
      </c>
      <c r="AW658" s="14" t="s">
        <v>30</v>
      </c>
      <c r="AX658" s="14" t="s">
        <v>82</v>
      </c>
      <c r="AY658" s="240" t="s">
        <v>175</v>
      </c>
    </row>
    <row r="659" spans="1:65" s="2" customFormat="1" ht="22.15" customHeight="1">
      <c r="A659" s="35"/>
      <c r="B659" s="36"/>
      <c r="C659" s="188" t="s">
        <v>1051</v>
      </c>
      <c r="D659" s="188" t="s">
        <v>178</v>
      </c>
      <c r="E659" s="189" t="s">
        <v>1052</v>
      </c>
      <c r="F659" s="190" t="s">
        <v>1053</v>
      </c>
      <c r="G659" s="191" t="s">
        <v>181</v>
      </c>
      <c r="H659" s="192">
        <v>318.12</v>
      </c>
      <c r="I659" s="193"/>
      <c r="J659" s="194">
        <f>ROUND(I659*H659,2)</f>
        <v>0</v>
      </c>
      <c r="K659" s="190" t="s">
        <v>182</v>
      </c>
      <c r="L659" s="40"/>
      <c r="M659" s="195" t="s">
        <v>1</v>
      </c>
      <c r="N659" s="196" t="s">
        <v>39</v>
      </c>
      <c r="O659" s="72"/>
      <c r="P659" s="197">
        <f>O659*H659</f>
        <v>0</v>
      </c>
      <c r="Q659" s="197">
        <v>0.00029</v>
      </c>
      <c r="R659" s="197">
        <f>Q659*H659</f>
        <v>0.0922548</v>
      </c>
      <c r="S659" s="197">
        <v>0</v>
      </c>
      <c r="T659" s="198">
        <f>S659*H659</f>
        <v>0</v>
      </c>
      <c r="U659" s="35"/>
      <c r="V659" s="35"/>
      <c r="W659" s="35"/>
      <c r="X659" s="35"/>
      <c r="Y659" s="35"/>
      <c r="Z659" s="35"/>
      <c r="AA659" s="35"/>
      <c r="AB659" s="35"/>
      <c r="AC659" s="35"/>
      <c r="AD659" s="35"/>
      <c r="AE659" s="35"/>
      <c r="AR659" s="199" t="s">
        <v>279</v>
      </c>
      <c r="AT659" s="199" t="s">
        <v>178</v>
      </c>
      <c r="AU659" s="199" t="s">
        <v>84</v>
      </c>
      <c r="AY659" s="18" t="s">
        <v>175</v>
      </c>
      <c r="BE659" s="200">
        <f>IF(N659="základní",J659,0)</f>
        <v>0</v>
      </c>
      <c r="BF659" s="200">
        <f>IF(N659="snížená",J659,0)</f>
        <v>0</v>
      </c>
      <c r="BG659" s="200">
        <f>IF(N659="zákl. přenesená",J659,0)</f>
        <v>0</v>
      </c>
      <c r="BH659" s="200">
        <f>IF(N659="sníž. přenesená",J659,0)</f>
        <v>0</v>
      </c>
      <c r="BI659" s="200">
        <f>IF(N659="nulová",J659,0)</f>
        <v>0</v>
      </c>
      <c r="BJ659" s="18" t="s">
        <v>82</v>
      </c>
      <c r="BK659" s="200">
        <f>ROUND(I659*H659,2)</f>
        <v>0</v>
      </c>
      <c r="BL659" s="18" t="s">
        <v>279</v>
      </c>
      <c r="BM659" s="199" t="s">
        <v>1054</v>
      </c>
    </row>
    <row r="660" spans="1:47" s="2" customFormat="1" ht="19.5">
      <c r="A660" s="35"/>
      <c r="B660" s="36"/>
      <c r="C660" s="37"/>
      <c r="D660" s="201" t="s">
        <v>185</v>
      </c>
      <c r="E660" s="37"/>
      <c r="F660" s="202" t="s">
        <v>1055</v>
      </c>
      <c r="G660" s="37"/>
      <c r="H660" s="37"/>
      <c r="I660" s="203"/>
      <c r="J660" s="37"/>
      <c r="K660" s="37"/>
      <c r="L660" s="40"/>
      <c r="M660" s="204"/>
      <c r="N660" s="205"/>
      <c r="O660" s="72"/>
      <c r="P660" s="72"/>
      <c r="Q660" s="72"/>
      <c r="R660" s="72"/>
      <c r="S660" s="72"/>
      <c r="T660" s="73"/>
      <c r="U660" s="35"/>
      <c r="V660" s="35"/>
      <c r="W660" s="35"/>
      <c r="X660" s="35"/>
      <c r="Y660" s="35"/>
      <c r="Z660" s="35"/>
      <c r="AA660" s="35"/>
      <c r="AB660" s="35"/>
      <c r="AC660" s="35"/>
      <c r="AD660" s="35"/>
      <c r="AE660" s="35"/>
      <c r="AT660" s="18" t="s">
        <v>185</v>
      </c>
      <c r="AU660" s="18" t="s">
        <v>84</v>
      </c>
    </row>
    <row r="661" spans="1:47" s="2" customFormat="1" ht="12">
      <c r="A661" s="35"/>
      <c r="B661" s="36"/>
      <c r="C661" s="37"/>
      <c r="D661" s="206" t="s">
        <v>187</v>
      </c>
      <c r="E661" s="37"/>
      <c r="F661" s="207" t="s">
        <v>1056</v>
      </c>
      <c r="G661" s="37"/>
      <c r="H661" s="37"/>
      <c r="I661" s="203"/>
      <c r="J661" s="37"/>
      <c r="K661" s="37"/>
      <c r="L661" s="40"/>
      <c r="M661" s="204"/>
      <c r="N661" s="205"/>
      <c r="O661" s="72"/>
      <c r="P661" s="72"/>
      <c r="Q661" s="72"/>
      <c r="R661" s="72"/>
      <c r="S661" s="72"/>
      <c r="T661" s="73"/>
      <c r="U661" s="35"/>
      <c r="V661" s="35"/>
      <c r="W661" s="35"/>
      <c r="X661" s="35"/>
      <c r="Y661" s="35"/>
      <c r="Z661" s="35"/>
      <c r="AA661" s="35"/>
      <c r="AB661" s="35"/>
      <c r="AC661" s="35"/>
      <c r="AD661" s="35"/>
      <c r="AE661" s="35"/>
      <c r="AT661" s="18" t="s">
        <v>187</v>
      </c>
      <c r="AU661" s="18" t="s">
        <v>84</v>
      </c>
    </row>
    <row r="662" spans="2:51" s="16" customFormat="1" ht="12">
      <c r="B662" s="252"/>
      <c r="C662" s="253"/>
      <c r="D662" s="201" t="s">
        <v>189</v>
      </c>
      <c r="E662" s="254" t="s">
        <v>1</v>
      </c>
      <c r="F662" s="255" t="s">
        <v>1057</v>
      </c>
      <c r="G662" s="253"/>
      <c r="H662" s="254" t="s">
        <v>1</v>
      </c>
      <c r="I662" s="256"/>
      <c r="J662" s="253"/>
      <c r="K662" s="253"/>
      <c r="L662" s="257"/>
      <c r="M662" s="258"/>
      <c r="N662" s="259"/>
      <c r="O662" s="259"/>
      <c r="P662" s="259"/>
      <c r="Q662" s="259"/>
      <c r="R662" s="259"/>
      <c r="S662" s="259"/>
      <c r="T662" s="260"/>
      <c r="AT662" s="261" t="s">
        <v>189</v>
      </c>
      <c r="AU662" s="261" t="s">
        <v>84</v>
      </c>
      <c r="AV662" s="16" t="s">
        <v>82</v>
      </c>
      <c r="AW662" s="16" t="s">
        <v>30</v>
      </c>
      <c r="AX662" s="16" t="s">
        <v>74</v>
      </c>
      <c r="AY662" s="261" t="s">
        <v>175</v>
      </c>
    </row>
    <row r="663" spans="2:51" s="13" customFormat="1" ht="12">
      <c r="B663" s="208"/>
      <c r="C663" s="209"/>
      <c r="D663" s="201" t="s">
        <v>189</v>
      </c>
      <c r="E663" s="210" t="s">
        <v>1</v>
      </c>
      <c r="F663" s="211" t="s">
        <v>1058</v>
      </c>
      <c r="G663" s="209"/>
      <c r="H663" s="212">
        <v>2.56</v>
      </c>
      <c r="I663" s="213"/>
      <c r="J663" s="209"/>
      <c r="K663" s="209"/>
      <c r="L663" s="214"/>
      <c r="M663" s="215"/>
      <c r="N663" s="216"/>
      <c r="O663" s="216"/>
      <c r="P663" s="216"/>
      <c r="Q663" s="216"/>
      <c r="R663" s="216"/>
      <c r="S663" s="216"/>
      <c r="T663" s="217"/>
      <c r="AT663" s="218" t="s">
        <v>189</v>
      </c>
      <c r="AU663" s="218" t="s">
        <v>84</v>
      </c>
      <c r="AV663" s="13" t="s">
        <v>84</v>
      </c>
      <c r="AW663" s="13" t="s">
        <v>30</v>
      </c>
      <c r="AX663" s="13" t="s">
        <v>74</v>
      </c>
      <c r="AY663" s="218" t="s">
        <v>175</v>
      </c>
    </row>
    <row r="664" spans="2:51" s="13" customFormat="1" ht="12">
      <c r="B664" s="208"/>
      <c r="C664" s="209"/>
      <c r="D664" s="201" t="s">
        <v>189</v>
      </c>
      <c r="E664" s="210" t="s">
        <v>1</v>
      </c>
      <c r="F664" s="211" t="s">
        <v>1059</v>
      </c>
      <c r="G664" s="209"/>
      <c r="H664" s="212">
        <v>8.76</v>
      </c>
      <c r="I664" s="213"/>
      <c r="J664" s="209"/>
      <c r="K664" s="209"/>
      <c r="L664" s="214"/>
      <c r="M664" s="215"/>
      <c r="N664" s="216"/>
      <c r="O664" s="216"/>
      <c r="P664" s="216"/>
      <c r="Q664" s="216"/>
      <c r="R664" s="216"/>
      <c r="S664" s="216"/>
      <c r="T664" s="217"/>
      <c r="AT664" s="218" t="s">
        <v>189</v>
      </c>
      <c r="AU664" s="218" t="s">
        <v>84</v>
      </c>
      <c r="AV664" s="13" t="s">
        <v>84</v>
      </c>
      <c r="AW664" s="13" t="s">
        <v>30</v>
      </c>
      <c r="AX664" s="13" t="s">
        <v>74</v>
      </c>
      <c r="AY664" s="218" t="s">
        <v>175</v>
      </c>
    </row>
    <row r="665" spans="2:51" s="16" customFormat="1" ht="12">
      <c r="B665" s="252"/>
      <c r="C665" s="253"/>
      <c r="D665" s="201" t="s">
        <v>189</v>
      </c>
      <c r="E665" s="254" t="s">
        <v>1</v>
      </c>
      <c r="F665" s="255" t="s">
        <v>1060</v>
      </c>
      <c r="G665" s="253"/>
      <c r="H665" s="254" t="s">
        <v>1</v>
      </c>
      <c r="I665" s="256"/>
      <c r="J665" s="253"/>
      <c r="K665" s="253"/>
      <c r="L665" s="257"/>
      <c r="M665" s="258"/>
      <c r="N665" s="259"/>
      <c r="O665" s="259"/>
      <c r="P665" s="259"/>
      <c r="Q665" s="259"/>
      <c r="R665" s="259"/>
      <c r="S665" s="259"/>
      <c r="T665" s="260"/>
      <c r="AT665" s="261" t="s">
        <v>189</v>
      </c>
      <c r="AU665" s="261" t="s">
        <v>84</v>
      </c>
      <c r="AV665" s="16" t="s">
        <v>82</v>
      </c>
      <c r="AW665" s="16" t="s">
        <v>30</v>
      </c>
      <c r="AX665" s="16" t="s">
        <v>74</v>
      </c>
      <c r="AY665" s="261" t="s">
        <v>175</v>
      </c>
    </row>
    <row r="666" spans="2:51" s="13" customFormat="1" ht="12">
      <c r="B666" s="208"/>
      <c r="C666" s="209"/>
      <c r="D666" s="201" t="s">
        <v>189</v>
      </c>
      <c r="E666" s="210" t="s">
        <v>1</v>
      </c>
      <c r="F666" s="211" t="s">
        <v>1061</v>
      </c>
      <c r="G666" s="209"/>
      <c r="H666" s="212">
        <v>41.31</v>
      </c>
      <c r="I666" s="213"/>
      <c r="J666" s="209"/>
      <c r="K666" s="209"/>
      <c r="L666" s="214"/>
      <c r="M666" s="215"/>
      <c r="N666" s="216"/>
      <c r="O666" s="216"/>
      <c r="P666" s="216"/>
      <c r="Q666" s="216"/>
      <c r="R666" s="216"/>
      <c r="S666" s="216"/>
      <c r="T666" s="217"/>
      <c r="AT666" s="218" t="s">
        <v>189</v>
      </c>
      <c r="AU666" s="218" t="s">
        <v>84</v>
      </c>
      <c r="AV666" s="13" t="s">
        <v>84</v>
      </c>
      <c r="AW666" s="13" t="s">
        <v>30</v>
      </c>
      <c r="AX666" s="13" t="s">
        <v>74</v>
      </c>
      <c r="AY666" s="218" t="s">
        <v>175</v>
      </c>
    </row>
    <row r="667" spans="2:51" s="13" customFormat="1" ht="12">
      <c r="B667" s="208"/>
      <c r="C667" s="209"/>
      <c r="D667" s="201" t="s">
        <v>189</v>
      </c>
      <c r="E667" s="210" t="s">
        <v>1</v>
      </c>
      <c r="F667" s="211" t="s">
        <v>1062</v>
      </c>
      <c r="G667" s="209"/>
      <c r="H667" s="212">
        <v>41.31</v>
      </c>
      <c r="I667" s="213"/>
      <c r="J667" s="209"/>
      <c r="K667" s="209"/>
      <c r="L667" s="214"/>
      <c r="M667" s="215"/>
      <c r="N667" s="216"/>
      <c r="O667" s="216"/>
      <c r="P667" s="216"/>
      <c r="Q667" s="216"/>
      <c r="R667" s="216"/>
      <c r="S667" s="216"/>
      <c r="T667" s="217"/>
      <c r="AT667" s="218" t="s">
        <v>189</v>
      </c>
      <c r="AU667" s="218" t="s">
        <v>84</v>
      </c>
      <c r="AV667" s="13" t="s">
        <v>84</v>
      </c>
      <c r="AW667" s="13" t="s">
        <v>30</v>
      </c>
      <c r="AX667" s="13" t="s">
        <v>74</v>
      </c>
      <c r="AY667" s="218" t="s">
        <v>175</v>
      </c>
    </row>
    <row r="668" spans="2:51" s="13" customFormat="1" ht="12">
      <c r="B668" s="208"/>
      <c r="C668" s="209"/>
      <c r="D668" s="201" t="s">
        <v>189</v>
      </c>
      <c r="E668" s="210" t="s">
        <v>1</v>
      </c>
      <c r="F668" s="211" t="s">
        <v>1063</v>
      </c>
      <c r="G668" s="209"/>
      <c r="H668" s="212">
        <v>54.15</v>
      </c>
      <c r="I668" s="213"/>
      <c r="J668" s="209"/>
      <c r="K668" s="209"/>
      <c r="L668" s="214"/>
      <c r="M668" s="215"/>
      <c r="N668" s="216"/>
      <c r="O668" s="216"/>
      <c r="P668" s="216"/>
      <c r="Q668" s="216"/>
      <c r="R668" s="216"/>
      <c r="S668" s="216"/>
      <c r="T668" s="217"/>
      <c r="AT668" s="218" t="s">
        <v>189</v>
      </c>
      <c r="AU668" s="218" t="s">
        <v>84</v>
      </c>
      <c r="AV668" s="13" t="s">
        <v>84</v>
      </c>
      <c r="AW668" s="13" t="s">
        <v>30</v>
      </c>
      <c r="AX668" s="13" t="s">
        <v>74</v>
      </c>
      <c r="AY668" s="218" t="s">
        <v>175</v>
      </c>
    </row>
    <row r="669" spans="2:51" s="13" customFormat="1" ht="12">
      <c r="B669" s="208"/>
      <c r="C669" s="209"/>
      <c r="D669" s="201" t="s">
        <v>189</v>
      </c>
      <c r="E669" s="210" t="s">
        <v>1</v>
      </c>
      <c r="F669" s="211" t="s">
        <v>1064</v>
      </c>
      <c r="G669" s="209"/>
      <c r="H669" s="212">
        <v>72.9</v>
      </c>
      <c r="I669" s="213"/>
      <c r="J669" s="209"/>
      <c r="K669" s="209"/>
      <c r="L669" s="214"/>
      <c r="M669" s="215"/>
      <c r="N669" s="216"/>
      <c r="O669" s="216"/>
      <c r="P669" s="216"/>
      <c r="Q669" s="216"/>
      <c r="R669" s="216"/>
      <c r="S669" s="216"/>
      <c r="T669" s="217"/>
      <c r="AT669" s="218" t="s">
        <v>189</v>
      </c>
      <c r="AU669" s="218" t="s">
        <v>84</v>
      </c>
      <c r="AV669" s="13" t="s">
        <v>84</v>
      </c>
      <c r="AW669" s="13" t="s">
        <v>30</v>
      </c>
      <c r="AX669" s="13" t="s">
        <v>74</v>
      </c>
      <c r="AY669" s="218" t="s">
        <v>175</v>
      </c>
    </row>
    <row r="670" spans="2:51" s="13" customFormat="1" ht="12">
      <c r="B670" s="208"/>
      <c r="C670" s="209"/>
      <c r="D670" s="201" t="s">
        <v>189</v>
      </c>
      <c r="E670" s="210" t="s">
        <v>1</v>
      </c>
      <c r="F670" s="211" t="s">
        <v>1065</v>
      </c>
      <c r="G670" s="209"/>
      <c r="H670" s="212">
        <v>20.48</v>
      </c>
      <c r="I670" s="213"/>
      <c r="J670" s="209"/>
      <c r="K670" s="209"/>
      <c r="L670" s="214"/>
      <c r="M670" s="215"/>
      <c r="N670" s="216"/>
      <c r="O670" s="216"/>
      <c r="P670" s="216"/>
      <c r="Q670" s="216"/>
      <c r="R670" s="216"/>
      <c r="S670" s="216"/>
      <c r="T670" s="217"/>
      <c r="AT670" s="218" t="s">
        <v>189</v>
      </c>
      <c r="AU670" s="218" t="s">
        <v>84</v>
      </c>
      <c r="AV670" s="13" t="s">
        <v>84</v>
      </c>
      <c r="AW670" s="13" t="s">
        <v>30</v>
      </c>
      <c r="AX670" s="13" t="s">
        <v>74</v>
      </c>
      <c r="AY670" s="218" t="s">
        <v>175</v>
      </c>
    </row>
    <row r="671" spans="2:51" s="13" customFormat="1" ht="12">
      <c r="B671" s="208"/>
      <c r="C671" s="209"/>
      <c r="D671" s="201" t="s">
        <v>189</v>
      </c>
      <c r="E671" s="210" t="s">
        <v>1</v>
      </c>
      <c r="F671" s="211" t="s">
        <v>1066</v>
      </c>
      <c r="G671" s="209"/>
      <c r="H671" s="212">
        <v>40.32</v>
      </c>
      <c r="I671" s="213"/>
      <c r="J671" s="209"/>
      <c r="K671" s="209"/>
      <c r="L671" s="214"/>
      <c r="M671" s="215"/>
      <c r="N671" s="216"/>
      <c r="O671" s="216"/>
      <c r="P671" s="216"/>
      <c r="Q671" s="216"/>
      <c r="R671" s="216"/>
      <c r="S671" s="216"/>
      <c r="T671" s="217"/>
      <c r="AT671" s="218" t="s">
        <v>189</v>
      </c>
      <c r="AU671" s="218" t="s">
        <v>84</v>
      </c>
      <c r="AV671" s="13" t="s">
        <v>84</v>
      </c>
      <c r="AW671" s="13" t="s">
        <v>30</v>
      </c>
      <c r="AX671" s="13" t="s">
        <v>74</v>
      </c>
      <c r="AY671" s="218" t="s">
        <v>175</v>
      </c>
    </row>
    <row r="672" spans="2:51" s="13" customFormat="1" ht="12">
      <c r="B672" s="208"/>
      <c r="C672" s="209"/>
      <c r="D672" s="201" t="s">
        <v>189</v>
      </c>
      <c r="E672" s="210" t="s">
        <v>1</v>
      </c>
      <c r="F672" s="211" t="s">
        <v>1067</v>
      </c>
      <c r="G672" s="209"/>
      <c r="H672" s="212">
        <v>36.33</v>
      </c>
      <c r="I672" s="213"/>
      <c r="J672" s="209"/>
      <c r="K672" s="209"/>
      <c r="L672" s="214"/>
      <c r="M672" s="215"/>
      <c r="N672" s="216"/>
      <c r="O672" s="216"/>
      <c r="P672" s="216"/>
      <c r="Q672" s="216"/>
      <c r="R672" s="216"/>
      <c r="S672" s="216"/>
      <c r="T672" s="217"/>
      <c r="AT672" s="218" t="s">
        <v>189</v>
      </c>
      <c r="AU672" s="218" t="s">
        <v>84</v>
      </c>
      <c r="AV672" s="13" t="s">
        <v>84</v>
      </c>
      <c r="AW672" s="13" t="s">
        <v>30</v>
      </c>
      <c r="AX672" s="13" t="s">
        <v>74</v>
      </c>
      <c r="AY672" s="218" t="s">
        <v>175</v>
      </c>
    </row>
    <row r="673" spans="2:51" s="14" customFormat="1" ht="12">
      <c r="B673" s="230"/>
      <c r="C673" s="231"/>
      <c r="D673" s="201" t="s">
        <v>189</v>
      </c>
      <c r="E673" s="232" t="s">
        <v>1</v>
      </c>
      <c r="F673" s="233" t="s">
        <v>472</v>
      </c>
      <c r="G673" s="231"/>
      <c r="H673" s="234">
        <v>318.12</v>
      </c>
      <c r="I673" s="235"/>
      <c r="J673" s="231"/>
      <c r="K673" s="231"/>
      <c r="L673" s="236"/>
      <c r="M673" s="237"/>
      <c r="N673" s="238"/>
      <c r="O673" s="238"/>
      <c r="P673" s="238"/>
      <c r="Q673" s="238"/>
      <c r="R673" s="238"/>
      <c r="S673" s="238"/>
      <c r="T673" s="239"/>
      <c r="AT673" s="240" t="s">
        <v>189</v>
      </c>
      <c r="AU673" s="240" t="s">
        <v>84</v>
      </c>
      <c r="AV673" s="14" t="s">
        <v>183</v>
      </c>
      <c r="AW673" s="14" t="s">
        <v>30</v>
      </c>
      <c r="AX673" s="14" t="s">
        <v>82</v>
      </c>
      <c r="AY673" s="240" t="s">
        <v>175</v>
      </c>
    </row>
    <row r="674" spans="1:65" s="2" customFormat="1" ht="19.9" customHeight="1">
      <c r="A674" s="35"/>
      <c r="B674" s="36"/>
      <c r="C674" s="188" t="s">
        <v>1068</v>
      </c>
      <c r="D674" s="188" t="s">
        <v>178</v>
      </c>
      <c r="E674" s="189" t="s">
        <v>1069</v>
      </c>
      <c r="F674" s="190" t="s">
        <v>1070</v>
      </c>
      <c r="G674" s="191" t="s">
        <v>181</v>
      </c>
      <c r="H674" s="192">
        <v>127.755</v>
      </c>
      <c r="I674" s="193"/>
      <c r="J674" s="194">
        <f>ROUND(I674*H674,2)</f>
        <v>0</v>
      </c>
      <c r="K674" s="190" t="s">
        <v>182</v>
      </c>
      <c r="L674" s="40"/>
      <c r="M674" s="195" t="s">
        <v>1</v>
      </c>
      <c r="N674" s="196" t="s">
        <v>39</v>
      </c>
      <c r="O674" s="72"/>
      <c r="P674" s="197">
        <f>O674*H674</f>
        <v>0</v>
      </c>
      <c r="Q674" s="197">
        <v>0.00033</v>
      </c>
      <c r="R674" s="197">
        <f>Q674*H674</f>
        <v>0.04215915</v>
      </c>
      <c r="S674" s="197">
        <v>0</v>
      </c>
      <c r="T674" s="198">
        <f>S674*H674</f>
        <v>0</v>
      </c>
      <c r="U674" s="35"/>
      <c r="V674" s="35"/>
      <c r="W674" s="35"/>
      <c r="X674" s="35"/>
      <c r="Y674" s="35"/>
      <c r="Z674" s="35"/>
      <c r="AA674" s="35"/>
      <c r="AB674" s="35"/>
      <c r="AC674" s="35"/>
      <c r="AD674" s="35"/>
      <c r="AE674" s="35"/>
      <c r="AR674" s="199" t="s">
        <v>279</v>
      </c>
      <c r="AT674" s="199" t="s">
        <v>178</v>
      </c>
      <c r="AU674" s="199" t="s">
        <v>84</v>
      </c>
      <c r="AY674" s="18" t="s">
        <v>175</v>
      </c>
      <c r="BE674" s="200">
        <f>IF(N674="základní",J674,0)</f>
        <v>0</v>
      </c>
      <c r="BF674" s="200">
        <f>IF(N674="snížená",J674,0)</f>
        <v>0</v>
      </c>
      <c r="BG674" s="200">
        <f>IF(N674="zákl. přenesená",J674,0)</f>
        <v>0</v>
      </c>
      <c r="BH674" s="200">
        <f>IF(N674="sníž. přenesená",J674,0)</f>
        <v>0</v>
      </c>
      <c r="BI674" s="200">
        <f>IF(N674="nulová",J674,0)</f>
        <v>0</v>
      </c>
      <c r="BJ674" s="18" t="s">
        <v>82</v>
      </c>
      <c r="BK674" s="200">
        <f>ROUND(I674*H674,2)</f>
        <v>0</v>
      </c>
      <c r="BL674" s="18" t="s">
        <v>279</v>
      </c>
      <c r="BM674" s="199" t="s">
        <v>1071</v>
      </c>
    </row>
    <row r="675" spans="1:47" s="2" customFormat="1" ht="12">
      <c r="A675" s="35"/>
      <c r="B675" s="36"/>
      <c r="C675" s="37"/>
      <c r="D675" s="201" t="s">
        <v>185</v>
      </c>
      <c r="E675" s="37"/>
      <c r="F675" s="202" t="s">
        <v>1072</v>
      </c>
      <c r="G675" s="37"/>
      <c r="H675" s="37"/>
      <c r="I675" s="203"/>
      <c r="J675" s="37"/>
      <c r="K675" s="37"/>
      <c r="L675" s="40"/>
      <c r="M675" s="204"/>
      <c r="N675" s="205"/>
      <c r="O675" s="72"/>
      <c r="P675" s="72"/>
      <c r="Q675" s="72"/>
      <c r="R675" s="72"/>
      <c r="S675" s="72"/>
      <c r="T675" s="73"/>
      <c r="U675" s="35"/>
      <c r="V675" s="35"/>
      <c r="W675" s="35"/>
      <c r="X675" s="35"/>
      <c r="Y675" s="35"/>
      <c r="Z675" s="35"/>
      <c r="AA675" s="35"/>
      <c r="AB675" s="35"/>
      <c r="AC675" s="35"/>
      <c r="AD675" s="35"/>
      <c r="AE675" s="35"/>
      <c r="AT675" s="18" t="s">
        <v>185</v>
      </c>
      <c r="AU675" s="18" t="s">
        <v>84</v>
      </c>
    </row>
    <row r="676" spans="1:47" s="2" customFormat="1" ht="12">
      <c r="A676" s="35"/>
      <c r="B676" s="36"/>
      <c r="C676" s="37"/>
      <c r="D676" s="206" t="s">
        <v>187</v>
      </c>
      <c r="E676" s="37"/>
      <c r="F676" s="207" t="s">
        <v>1073</v>
      </c>
      <c r="G676" s="37"/>
      <c r="H676" s="37"/>
      <c r="I676" s="203"/>
      <c r="J676" s="37"/>
      <c r="K676" s="37"/>
      <c r="L676" s="40"/>
      <c r="M676" s="204"/>
      <c r="N676" s="205"/>
      <c r="O676" s="72"/>
      <c r="P676" s="72"/>
      <c r="Q676" s="72"/>
      <c r="R676" s="72"/>
      <c r="S676" s="72"/>
      <c r="T676" s="73"/>
      <c r="U676" s="35"/>
      <c r="V676" s="35"/>
      <c r="W676" s="35"/>
      <c r="X676" s="35"/>
      <c r="Y676" s="35"/>
      <c r="Z676" s="35"/>
      <c r="AA676" s="35"/>
      <c r="AB676" s="35"/>
      <c r="AC676" s="35"/>
      <c r="AD676" s="35"/>
      <c r="AE676" s="35"/>
      <c r="AT676" s="18" t="s">
        <v>187</v>
      </c>
      <c r="AU676" s="18" t="s">
        <v>84</v>
      </c>
    </row>
    <row r="677" spans="2:51" s="13" customFormat="1" ht="22.5">
      <c r="B677" s="208"/>
      <c r="C677" s="209"/>
      <c r="D677" s="201" t="s">
        <v>189</v>
      </c>
      <c r="E677" s="210" t="s">
        <v>1</v>
      </c>
      <c r="F677" s="211" t="s">
        <v>1074</v>
      </c>
      <c r="G677" s="209"/>
      <c r="H677" s="212">
        <v>104.956</v>
      </c>
      <c r="I677" s="213"/>
      <c r="J677" s="209"/>
      <c r="K677" s="209"/>
      <c r="L677" s="214"/>
      <c r="M677" s="215"/>
      <c r="N677" s="216"/>
      <c r="O677" s="216"/>
      <c r="P677" s="216"/>
      <c r="Q677" s="216"/>
      <c r="R677" s="216"/>
      <c r="S677" s="216"/>
      <c r="T677" s="217"/>
      <c r="AT677" s="218" t="s">
        <v>189</v>
      </c>
      <c r="AU677" s="218" t="s">
        <v>84</v>
      </c>
      <c r="AV677" s="13" t="s">
        <v>84</v>
      </c>
      <c r="AW677" s="13" t="s">
        <v>30</v>
      </c>
      <c r="AX677" s="13" t="s">
        <v>74</v>
      </c>
      <c r="AY677" s="218" t="s">
        <v>175</v>
      </c>
    </row>
    <row r="678" spans="2:51" s="13" customFormat="1" ht="22.5">
      <c r="B678" s="208"/>
      <c r="C678" s="209"/>
      <c r="D678" s="201" t="s">
        <v>189</v>
      </c>
      <c r="E678" s="210" t="s">
        <v>1</v>
      </c>
      <c r="F678" s="211" t="s">
        <v>1075</v>
      </c>
      <c r="G678" s="209"/>
      <c r="H678" s="212">
        <v>11.17</v>
      </c>
      <c r="I678" s="213"/>
      <c r="J678" s="209"/>
      <c r="K678" s="209"/>
      <c r="L678" s="214"/>
      <c r="M678" s="215"/>
      <c r="N678" s="216"/>
      <c r="O678" s="216"/>
      <c r="P678" s="216"/>
      <c r="Q678" s="216"/>
      <c r="R678" s="216"/>
      <c r="S678" s="216"/>
      <c r="T678" s="217"/>
      <c r="AT678" s="218" t="s">
        <v>189</v>
      </c>
      <c r="AU678" s="218" t="s">
        <v>84</v>
      </c>
      <c r="AV678" s="13" t="s">
        <v>84</v>
      </c>
      <c r="AW678" s="13" t="s">
        <v>30</v>
      </c>
      <c r="AX678" s="13" t="s">
        <v>74</v>
      </c>
      <c r="AY678" s="218" t="s">
        <v>175</v>
      </c>
    </row>
    <row r="679" spans="2:51" s="13" customFormat="1" ht="12">
      <c r="B679" s="208"/>
      <c r="C679" s="209"/>
      <c r="D679" s="201" t="s">
        <v>189</v>
      </c>
      <c r="E679" s="210" t="s">
        <v>1</v>
      </c>
      <c r="F679" s="211" t="s">
        <v>1076</v>
      </c>
      <c r="G679" s="209"/>
      <c r="H679" s="212">
        <v>11.629</v>
      </c>
      <c r="I679" s="213"/>
      <c r="J679" s="209"/>
      <c r="K679" s="209"/>
      <c r="L679" s="214"/>
      <c r="M679" s="215"/>
      <c r="N679" s="216"/>
      <c r="O679" s="216"/>
      <c r="P679" s="216"/>
      <c r="Q679" s="216"/>
      <c r="R679" s="216"/>
      <c r="S679" s="216"/>
      <c r="T679" s="217"/>
      <c r="AT679" s="218" t="s">
        <v>189</v>
      </c>
      <c r="AU679" s="218" t="s">
        <v>84</v>
      </c>
      <c r="AV679" s="13" t="s">
        <v>84</v>
      </c>
      <c r="AW679" s="13" t="s">
        <v>30</v>
      </c>
      <c r="AX679" s="13" t="s">
        <v>74</v>
      </c>
      <c r="AY679" s="218" t="s">
        <v>175</v>
      </c>
    </row>
    <row r="680" spans="2:51" s="14" customFormat="1" ht="12">
      <c r="B680" s="230"/>
      <c r="C680" s="231"/>
      <c r="D680" s="201" t="s">
        <v>189</v>
      </c>
      <c r="E680" s="232" t="s">
        <v>122</v>
      </c>
      <c r="F680" s="233" t="s">
        <v>472</v>
      </c>
      <c r="G680" s="231"/>
      <c r="H680" s="234">
        <v>127.755</v>
      </c>
      <c r="I680" s="235"/>
      <c r="J680" s="231"/>
      <c r="K680" s="231"/>
      <c r="L680" s="236"/>
      <c r="M680" s="237"/>
      <c r="N680" s="238"/>
      <c r="O680" s="238"/>
      <c r="P680" s="238"/>
      <c r="Q680" s="238"/>
      <c r="R680" s="238"/>
      <c r="S680" s="238"/>
      <c r="T680" s="239"/>
      <c r="AT680" s="240" t="s">
        <v>189</v>
      </c>
      <c r="AU680" s="240" t="s">
        <v>84</v>
      </c>
      <c r="AV680" s="14" t="s">
        <v>183</v>
      </c>
      <c r="AW680" s="14" t="s">
        <v>30</v>
      </c>
      <c r="AX680" s="14" t="s">
        <v>82</v>
      </c>
      <c r="AY680" s="240" t="s">
        <v>175</v>
      </c>
    </row>
    <row r="681" spans="2:63" s="12" customFormat="1" ht="22.9" customHeight="1">
      <c r="B681" s="172"/>
      <c r="C681" s="173"/>
      <c r="D681" s="174" t="s">
        <v>73</v>
      </c>
      <c r="E681" s="186" t="s">
        <v>1077</v>
      </c>
      <c r="F681" s="186" t="s">
        <v>1078</v>
      </c>
      <c r="G681" s="173"/>
      <c r="H681" s="173"/>
      <c r="I681" s="176"/>
      <c r="J681" s="187">
        <f>BK681</f>
        <v>0</v>
      </c>
      <c r="K681" s="173"/>
      <c r="L681" s="178"/>
      <c r="M681" s="179"/>
      <c r="N681" s="180"/>
      <c r="O681" s="180"/>
      <c r="P681" s="181">
        <f>SUM(P682:P690)</f>
        <v>0</v>
      </c>
      <c r="Q681" s="180"/>
      <c r="R681" s="181">
        <f>SUM(R682:R690)</f>
        <v>0.00936</v>
      </c>
      <c r="S681" s="180"/>
      <c r="T681" s="182">
        <f>SUM(T682:T690)</f>
        <v>0</v>
      </c>
      <c r="AR681" s="183" t="s">
        <v>84</v>
      </c>
      <c r="AT681" s="184" t="s">
        <v>73</v>
      </c>
      <c r="AU681" s="184" t="s">
        <v>82</v>
      </c>
      <c r="AY681" s="183" t="s">
        <v>175</v>
      </c>
      <c r="BK681" s="185">
        <f>SUM(BK682:BK690)</f>
        <v>0</v>
      </c>
    </row>
    <row r="682" spans="1:65" s="2" customFormat="1" ht="22.15" customHeight="1">
      <c r="A682" s="35"/>
      <c r="B682" s="36"/>
      <c r="C682" s="188" t="s">
        <v>1079</v>
      </c>
      <c r="D682" s="188" t="s">
        <v>178</v>
      </c>
      <c r="E682" s="189" t="s">
        <v>1080</v>
      </c>
      <c r="F682" s="190" t="s">
        <v>1081</v>
      </c>
      <c r="G682" s="191" t="s">
        <v>181</v>
      </c>
      <c r="H682" s="192">
        <v>7.2</v>
      </c>
      <c r="I682" s="193"/>
      <c r="J682" s="194">
        <f>ROUND(I682*H682,2)</f>
        <v>0</v>
      </c>
      <c r="K682" s="190" t="s">
        <v>182</v>
      </c>
      <c r="L682" s="40"/>
      <c r="M682" s="195" t="s">
        <v>1</v>
      </c>
      <c r="N682" s="196" t="s">
        <v>39</v>
      </c>
      <c r="O682" s="72"/>
      <c r="P682" s="197">
        <f>O682*H682</f>
        <v>0</v>
      </c>
      <c r="Q682" s="197">
        <v>0</v>
      </c>
      <c r="R682" s="197">
        <f>Q682*H682</f>
        <v>0</v>
      </c>
      <c r="S682" s="197">
        <v>0</v>
      </c>
      <c r="T682" s="198">
        <f>S682*H682</f>
        <v>0</v>
      </c>
      <c r="U682" s="35"/>
      <c r="V682" s="35"/>
      <c r="W682" s="35"/>
      <c r="X682" s="35"/>
      <c r="Y682" s="35"/>
      <c r="Z682" s="35"/>
      <c r="AA682" s="35"/>
      <c r="AB682" s="35"/>
      <c r="AC682" s="35"/>
      <c r="AD682" s="35"/>
      <c r="AE682" s="35"/>
      <c r="AR682" s="199" t="s">
        <v>279</v>
      </c>
      <c r="AT682" s="199" t="s">
        <v>178</v>
      </c>
      <c r="AU682" s="199" t="s">
        <v>84</v>
      </c>
      <c r="AY682" s="18" t="s">
        <v>175</v>
      </c>
      <c r="BE682" s="200">
        <f>IF(N682="základní",J682,0)</f>
        <v>0</v>
      </c>
      <c r="BF682" s="200">
        <f>IF(N682="snížená",J682,0)</f>
        <v>0</v>
      </c>
      <c r="BG682" s="200">
        <f>IF(N682="zákl. přenesená",J682,0)</f>
        <v>0</v>
      </c>
      <c r="BH682" s="200">
        <f>IF(N682="sníž. přenesená",J682,0)</f>
        <v>0</v>
      </c>
      <c r="BI682" s="200">
        <f>IF(N682="nulová",J682,0)</f>
        <v>0</v>
      </c>
      <c r="BJ682" s="18" t="s">
        <v>82</v>
      </c>
      <c r="BK682" s="200">
        <f>ROUND(I682*H682,2)</f>
        <v>0</v>
      </c>
      <c r="BL682" s="18" t="s">
        <v>279</v>
      </c>
      <c r="BM682" s="199" t="s">
        <v>1082</v>
      </c>
    </row>
    <row r="683" spans="1:47" s="2" customFormat="1" ht="19.5">
      <c r="A683" s="35"/>
      <c r="B683" s="36"/>
      <c r="C683" s="37"/>
      <c r="D683" s="201" t="s">
        <v>185</v>
      </c>
      <c r="E683" s="37"/>
      <c r="F683" s="202" t="s">
        <v>1083</v>
      </c>
      <c r="G683" s="37"/>
      <c r="H683" s="37"/>
      <c r="I683" s="203"/>
      <c r="J683" s="37"/>
      <c r="K683" s="37"/>
      <c r="L683" s="40"/>
      <c r="M683" s="204"/>
      <c r="N683" s="205"/>
      <c r="O683" s="72"/>
      <c r="P683" s="72"/>
      <c r="Q683" s="72"/>
      <c r="R683" s="72"/>
      <c r="S683" s="72"/>
      <c r="T683" s="73"/>
      <c r="U683" s="35"/>
      <c r="V683" s="35"/>
      <c r="W683" s="35"/>
      <c r="X683" s="35"/>
      <c r="Y683" s="35"/>
      <c r="Z683" s="35"/>
      <c r="AA683" s="35"/>
      <c r="AB683" s="35"/>
      <c r="AC683" s="35"/>
      <c r="AD683" s="35"/>
      <c r="AE683" s="35"/>
      <c r="AT683" s="18" t="s">
        <v>185</v>
      </c>
      <c r="AU683" s="18" t="s">
        <v>84</v>
      </c>
    </row>
    <row r="684" spans="1:47" s="2" customFormat="1" ht="12">
      <c r="A684" s="35"/>
      <c r="B684" s="36"/>
      <c r="C684" s="37"/>
      <c r="D684" s="206" t="s">
        <v>187</v>
      </c>
      <c r="E684" s="37"/>
      <c r="F684" s="207" t="s">
        <v>1084</v>
      </c>
      <c r="G684" s="37"/>
      <c r="H684" s="37"/>
      <c r="I684" s="203"/>
      <c r="J684" s="37"/>
      <c r="K684" s="37"/>
      <c r="L684" s="40"/>
      <c r="M684" s="204"/>
      <c r="N684" s="205"/>
      <c r="O684" s="72"/>
      <c r="P684" s="72"/>
      <c r="Q684" s="72"/>
      <c r="R684" s="72"/>
      <c r="S684" s="72"/>
      <c r="T684" s="73"/>
      <c r="U684" s="35"/>
      <c r="V684" s="35"/>
      <c r="W684" s="35"/>
      <c r="X684" s="35"/>
      <c r="Y684" s="35"/>
      <c r="Z684" s="35"/>
      <c r="AA684" s="35"/>
      <c r="AB684" s="35"/>
      <c r="AC684" s="35"/>
      <c r="AD684" s="35"/>
      <c r="AE684" s="35"/>
      <c r="AT684" s="18" t="s">
        <v>187</v>
      </c>
      <c r="AU684" s="18" t="s">
        <v>84</v>
      </c>
    </row>
    <row r="685" spans="2:51" s="13" customFormat="1" ht="12">
      <c r="B685" s="208"/>
      <c r="C685" s="209"/>
      <c r="D685" s="201" t="s">
        <v>189</v>
      </c>
      <c r="E685" s="210" t="s">
        <v>1</v>
      </c>
      <c r="F685" s="211" t="s">
        <v>1085</v>
      </c>
      <c r="G685" s="209"/>
      <c r="H685" s="212">
        <v>7.2</v>
      </c>
      <c r="I685" s="213"/>
      <c r="J685" s="209"/>
      <c r="K685" s="209"/>
      <c r="L685" s="214"/>
      <c r="M685" s="215"/>
      <c r="N685" s="216"/>
      <c r="O685" s="216"/>
      <c r="P685" s="216"/>
      <c r="Q685" s="216"/>
      <c r="R685" s="216"/>
      <c r="S685" s="216"/>
      <c r="T685" s="217"/>
      <c r="AT685" s="218" t="s">
        <v>189</v>
      </c>
      <c r="AU685" s="218" t="s">
        <v>84</v>
      </c>
      <c r="AV685" s="13" t="s">
        <v>84</v>
      </c>
      <c r="AW685" s="13" t="s">
        <v>30</v>
      </c>
      <c r="AX685" s="13" t="s">
        <v>82</v>
      </c>
      <c r="AY685" s="218" t="s">
        <v>175</v>
      </c>
    </row>
    <row r="686" spans="1:65" s="2" customFormat="1" ht="14.45" customHeight="1">
      <c r="A686" s="35"/>
      <c r="B686" s="36"/>
      <c r="C686" s="219" t="s">
        <v>1086</v>
      </c>
      <c r="D686" s="219" t="s">
        <v>287</v>
      </c>
      <c r="E686" s="220" t="s">
        <v>1087</v>
      </c>
      <c r="F686" s="221" t="s">
        <v>1088</v>
      </c>
      <c r="G686" s="222" t="s">
        <v>181</v>
      </c>
      <c r="H686" s="223">
        <v>7.2</v>
      </c>
      <c r="I686" s="224"/>
      <c r="J686" s="225">
        <f>ROUND(I686*H686,2)</f>
        <v>0</v>
      </c>
      <c r="K686" s="221" t="s">
        <v>182</v>
      </c>
      <c r="L686" s="226"/>
      <c r="M686" s="227" t="s">
        <v>1</v>
      </c>
      <c r="N686" s="228" t="s">
        <v>39</v>
      </c>
      <c r="O686" s="72"/>
      <c r="P686" s="197">
        <f>O686*H686</f>
        <v>0</v>
      </c>
      <c r="Q686" s="197">
        <v>0.0013</v>
      </c>
      <c r="R686" s="197">
        <f>Q686*H686</f>
        <v>0.00936</v>
      </c>
      <c r="S686" s="197">
        <v>0</v>
      </c>
      <c r="T686" s="198">
        <f>S686*H686</f>
        <v>0</v>
      </c>
      <c r="U686" s="35"/>
      <c r="V686" s="35"/>
      <c r="W686" s="35"/>
      <c r="X686" s="35"/>
      <c r="Y686" s="35"/>
      <c r="Z686" s="35"/>
      <c r="AA686" s="35"/>
      <c r="AB686" s="35"/>
      <c r="AC686" s="35"/>
      <c r="AD686" s="35"/>
      <c r="AE686" s="35"/>
      <c r="AR686" s="199" t="s">
        <v>381</v>
      </c>
      <c r="AT686" s="199" t="s">
        <v>287</v>
      </c>
      <c r="AU686" s="199" t="s">
        <v>84</v>
      </c>
      <c r="AY686" s="18" t="s">
        <v>175</v>
      </c>
      <c r="BE686" s="200">
        <f>IF(N686="základní",J686,0)</f>
        <v>0</v>
      </c>
      <c r="BF686" s="200">
        <f>IF(N686="snížená",J686,0)</f>
        <v>0</v>
      </c>
      <c r="BG686" s="200">
        <f>IF(N686="zákl. přenesená",J686,0)</f>
        <v>0</v>
      </c>
      <c r="BH686" s="200">
        <f>IF(N686="sníž. přenesená",J686,0)</f>
        <v>0</v>
      </c>
      <c r="BI686" s="200">
        <f>IF(N686="nulová",J686,0)</f>
        <v>0</v>
      </c>
      <c r="BJ686" s="18" t="s">
        <v>82</v>
      </c>
      <c r="BK686" s="200">
        <f>ROUND(I686*H686,2)</f>
        <v>0</v>
      </c>
      <c r="BL686" s="18" t="s">
        <v>279</v>
      </c>
      <c r="BM686" s="199" t="s">
        <v>1089</v>
      </c>
    </row>
    <row r="687" spans="1:47" s="2" customFormat="1" ht="12">
      <c r="A687" s="35"/>
      <c r="B687" s="36"/>
      <c r="C687" s="37"/>
      <c r="D687" s="201" t="s">
        <v>185</v>
      </c>
      <c r="E687" s="37"/>
      <c r="F687" s="202" t="s">
        <v>1088</v>
      </c>
      <c r="G687" s="37"/>
      <c r="H687" s="37"/>
      <c r="I687" s="203"/>
      <c r="J687" s="37"/>
      <c r="K687" s="37"/>
      <c r="L687" s="40"/>
      <c r="M687" s="204"/>
      <c r="N687" s="205"/>
      <c r="O687" s="72"/>
      <c r="P687" s="72"/>
      <c r="Q687" s="72"/>
      <c r="R687" s="72"/>
      <c r="S687" s="72"/>
      <c r="T687" s="73"/>
      <c r="U687" s="35"/>
      <c r="V687" s="35"/>
      <c r="W687" s="35"/>
      <c r="X687" s="35"/>
      <c r="Y687" s="35"/>
      <c r="Z687" s="35"/>
      <c r="AA687" s="35"/>
      <c r="AB687" s="35"/>
      <c r="AC687" s="35"/>
      <c r="AD687" s="35"/>
      <c r="AE687" s="35"/>
      <c r="AT687" s="18" t="s">
        <v>185</v>
      </c>
      <c r="AU687" s="18" t="s">
        <v>84</v>
      </c>
    </row>
    <row r="688" spans="1:65" s="2" customFormat="1" ht="22.15" customHeight="1">
      <c r="A688" s="35"/>
      <c r="B688" s="36"/>
      <c r="C688" s="188" t="s">
        <v>1090</v>
      </c>
      <c r="D688" s="188" t="s">
        <v>178</v>
      </c>
      <c r="E688" s="189" t="s">
        <v>1091</v>
      </c>
      <c r="F688" s="190" t="s">
        <v>1092</v>
      </c>
      <c r="G688" s="191" t="s">
        <v>363</v>
      </c>
      <c r="H688" s="192">
        <v>0.009</v>
      </c>
      <c r="I688" s="193"/>
      <c r="J688" s="194">
        <f>ROUND(I688*H688,2)</f>
        <v>0</v>
      </c>
      <c r="K688" s="190" t="s">
        <v>182</v>
      </c>
      <c r="L688" s="40"/>
      <c r="M688" s="195" t="s">
        <v>1</v>
      </c>
      <c r="N688" s="196" t="s">
        <v>39</v>
      </c>
      <c r="O688" s="72"/>
      <c r="P688" s="197">
        <f>O688*H688</f>
        <v>0</v>
      </c>
      <c r="Q688" s="197">
        <v>0</v>
      </c>
      <c r="R688" s="197">
        <f>Q688*H688</f>
        <v>0</v>
      </c>
      <c r="S688" s="197">
        <v>0</v>
      </c>
      <c r="T688" s="198">
        <f>S688*H688</f>
        <v>0</v>
      </c>
      <c r="U688" s="35"/>
      <c r="V688" s="35"/>
      <c r="W688" s="35"/>
      <c r="X688" s="35"/>
      <c r="Y688" s="35"/>
      <c r="Z688" s="35"/>
      <c r="AA688" s="35"/>
      <c r="AB688" s="35"/>
      <c r="AC688" s="35"/>
      <c r="AD688" s="35"/>
      <c r="AE688" s="35"/>
      <c r="AR688" s="199" t="s">
        <v>279</v>
      </c>
      <c r="AT688" s="199" t="s">
        <v>178</v>
      </c>
      <c r="AU688" s="199" t="s">
        <v>84</v>
      </c>
      <c r="AY688" s="18" t="s">
        <v>175</v>
      </c>
      <c r="BE688" s="200">
        <f>IF(N688="základní",J688,0)</f>
        <v>0</v>
      </c>
      <c r="BF688" s="200">
        <f>IF(N688="snížená",J688,0)</f>
        <v>0</v>
      </c>
      <c r="BG688" s="200">
        <f>IF(N688="zákl. přenesená",J688,0)</f>
        <v>0</v>
      </c>
      <c r="BH688" s="200">
        <f>IF(N688="sníž. přenesená",J688,0)</f>
        <v>0</v>
      </c>
      <c r="BI688" s="200">
        <f>IF(N688="nulová",J688,0)</f>
        <v>0</v>
      </c>
      <c r="BJ688" s="18" t="s">
        <v>82</v>
      </c>
      <c r="BK688" s="200">
        <f>ROUND(I688*H688,2)</f>
        <v>0</v>
      </c>
      <c r="BL688" s="18" t="s">
        <v>279</v>
      </c>
      <c r="BM688" s="199" t="s">
        <v>1093</v>
      </c>
    </row>
    <row r="689" spans="1:47" s="2" customFormat="1" ht="29.25">
      <c r="A689" s="35"/>
      <c r="B689" s="36"/>
      <c r="C689" s="37"/>
      <c r="D689" s="201" t="s">
        <v>185</v>
      </c>
      <c r="E689" s="37"/>
      <c r="F689" s="202" t="s">
        <v>1094</v>
      </c>
      <c r="G689" s="37"/>
      <c r="H689" s="37"/>
      <c r="I689" s="203"/>
      <c r="J689" s="37"/>
      <c r="K689" s="37"/>
      <c r="L689" s="40"/>
      <c r="M689" s="204"/>
      <c r="N689" s="205"/>
      <c r="O689" s="72"/>
      <c r="P689" s="72"/>
      <c r="Q689" s="72"/>
      <c r="R689" s="72"/>
      <c r="S689" s="72"/>
      <c r="T689" s="73"/>
      <c r="U689" s="35"/>
      <c r="V689" s="35"/>
      <c r="W689" s="35"/>
      <c r="X689" s="35"/>
      <c r="Y689" s="35"/>
      <c r="Z689" s="35"/>
      <c r="AA689" s="35"/>
      <c r="AB689" s="35"/>
      <c r="AC689" s="35"/>
      <c r="AD689" s="35"/>
      <c r="AE689" s="35"/>
      <c r="AT689" s="18" t="s">
        <v>185</v>
      </c>
      <c r="AU689" s="18" t="s">
        <v>84</v>
      </c>
    </row>
    <row r="690" spans="1:47" s="2" customFormat="1" ht="12">
      <c r="A690" s="35"/>
      <c r="B690" s="36"/>
      <c r="C690" s="37"/>
      <c r="D690" s="206" t="s">
        <v>187</v>
      </c>
      <c r="E690" s="37"/>
      <c r="F690" s="207" t="s">
        <v>1095</v>
      </c>
      <c r="G690" s="37"/>
      <c r="H690" s="37"/>
      <c r="I690" s="203"/>
      <c r="J690" s="37"/>
      <c r="K690" s="37"/>
      <c r="L690" s="40"/>
      <c r="M690" s="262"/>
      <c r="N690" s="263"/>
      <c r="O690" s="264"/>
      <c r="P690" s="264"/>
      <c r="Q690" s="264"/>
      <c r="R690" s="264"/>
      <c r="S690" s="264"/>
      <c r="T690" s="265"/>
      <c r="U690" s="35"/>
      <c r="V690" s="35"/>
      <c r="W690" s="35"/>
      <c r="X690" s="35"/>
      <c r="Y690" s="35"/>
      <c r="Z690" s="35"/>
      <c r="AA690" s="35"/>
      <c r="AB690" s="35"/>
      <c r="AC690" s="35"/>
      <c r="AD690" s="35"/>
      <c r="AE690" s="35"/>
      <c r="AT690" s="18" t="s">
        <v>187</v>
      </c>
      <c r="AU690" s="18" t="s">
        <v>84</v>
      </c>
    </row>
    <row r="691" spans="1:31" s="2" customFormat="1" ht="6.95" customHeight="1">
      <c r="A691" s="35"/>
      <c r="B691" s="55"/>
      <c r="C691" s="56"/>
      <c r="D691" s="56"/>
      <c r="E691" s="56"/>
      <c r="F691" s="56"/>
      <c r="G691" s="56"/>
      <c r="H691" s="56"/>
      <c r="I691" s="56"/>
      <c r="J691" s="56"/>
      <c r="K691" s="56"/>
      <c r="L691" s="40"/>
      <c r="M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  <c r="AA691" s="35"/>
      <c r="AB691" s="35"/>
      <c r="AC691" s="35"/>
      <c r="AD691" s="35"/>
      <c r="AE691" s="35"/>
    </row>
  </sheetData>
  <sheetProtection algorithmName="SHA-512" hashValue="dXtuFizb1GSX4GVvT/lHo9eMAtrMlWFEbMFPPXwyXDZXEqftnJC4e+/VtoVNcovd3hwaQEg09S78mRtr6jMx1Q==" saltValue="yHhBBAvFr+aAGK8y3CSoUwPNoPBWzhdfYL+3wL76fegVBdMPzDxFXssM/+yoT+IGxyLXOanquThcy92LPuBH/A==" spinCount="100000" sheet="1" objects="1" scenarios="1" formatColumns="0" formatRows="0" autoFilter="0"/>
  <autoFilter ref="C133:K690"/>
  <mergeCells count="9">
    <mergeCell ref="E87:H87"/>
    <mergeCell ref="E124:H124"/>
    <mergeCell ref="E126:H126"/>
    <mergeCell ref="L2:V2"/>
    <mergeCell ref="E7:H7"/>
    <mergeCell ref="E9:H9"/>
    <mergeCell ref="E18:H18"/>
    <mergeCell ref="E27:H27"/>
    <mergeCell ref="E85:H85"/>
  </mergeCells>
  <hyperlinks>
    <hyperlink ref="F139" r:id="rId1" display="https://podminky.urs.cz/item/CS_URS_2023_02/310271075"/>
    <hyperlink ref="F143" r:id="rId2" display="https://podminky.urs.cz/item/CS_URS_2023_02/311235181"/>
    <hyperlink ref="F146" r:id="rId3" display="https://podminky.urs.cz/item/CS_URS_2023_02/317142410"/>
    <hyperlink ref="F149" r:id="rId4" display="https://podminky.urs.cz/item/CS_URS_2023_02/317142420"/>
    <hyperlink ref="F152" r:id="rId5" display="https://podminky.urs.cz/item/CS_URS_2023_02/317142422"/>
    <hyperlink ref="F155" r:id="rId6" display="https://podminky.urs.cz/item/CS_URS_2023_02/319201321"/>
    <hyperlink ref="F159" r:id="rId7" display="https://podminky.urs.cz/item/CS_URS_2023_02/340237211"/>
    <hyperlink ref="F162" r:id="rId8" display="https://podminky.urs.cz/item/CS_URS_2023_02/340271025"/>
    <hyperlink ref="F166" r:id="rId9" display="https://podminky.urs.cz/item/CS_URS_2023_02/342272215"/>
    <hyperlink ref="F170" r:id="rId10" display="https://podminky.urs.cz/item/CS_URS_2023_02/342272225"/>
    <hyperlink ref="F175" r:id="rId11" display="https://podminky.urs.cz/item/CS_URS_2023_02/612142001"/>
    <hyperlink ref="F179" r:id="rId12" display="https://podminky.urs.cz/item/CS_URS_2023_02/612321141"/>
    <hyperlink ref="F183" r:id="rId13" display="https://podminky.urs.cz/item/CS_URS_2023_02/612323111"/>
    <hyperlink ref="F187" r:id="rId14" display="https://podminky.urs.cz/item/CS_URS_2023_02/612325421"/>
    <hyperlink ref="F191" r:id="rId15" display="https://podminky.urs.cz/item/CS_URS_2023_02/622131121"/>
    <hyperlink ref="F195" r:id="rId16" display="https://podminky.urs.cz/item/CS_URS_2023_02/622211001"/>
    <hyperlink ref="F202" r:id="rId17" display="https://podminky.urs.cz/item/CS_URS_2023_02/622221021"/>
    <hyperlink ref="F208" r:id="rId18" display="https://podminky.urs.cz/item/CS_URS_2023_02/622252001"/>
    <hyperlink ref="F214" r:id="rId19" display="https://podminky.urs.cz/item/CS_URS_2023_02/622252002"/>
    <hyperlink ref="F221" r:id="rId20" display="https://podminky.urs.cz/item/CS_URS_2023_02/622321121"/>
    <hyperlink ref="F224" r:id="rId21" display="https://podminky.urs.cz/item/CS_URS_2023_02/622521012"/>
    <hyperlink ref="F228" r:id="rId22" display="https://podminky.urs.cz/item/CS_URS_2023_02/631311115"/>
    <hyperlink ref="F232" r:id="rId23" display="https://podminky.urs.cz/item/CS_URS_2023_02/631311124"/>
    <hyperlink ref="F236" r:id="rId24" display="https://podminky.urs.cz/item/CS_URS_2023_02/631319171"/>
    <hyperlink ref="F240" r:id="rId25" display="https://podminky.urs.cz/item/CS_URS_2023_02/631362021"/>
    <hyperlink ref="F244" r:id="rId26" display="https://podminky.urs.cz/item/CS_URS_2023_02/634112113"/>
    <hyperlink ref="F248" r:id="rId27" display="https://podminky.urs.cz/item/CS_URS_2023_02/642942611"/>
    <hyperlink ref="F257" r:id="rId28" display="https://podminky.urs.cz/item/CS_URS_2023_02/644941112"/>
    <hyperlink ref="F263" r:id="rId29" display="https://podminky.urs.cz/item/CS_URS_2023_02/949101111"/>
    <hyperlink ref="F267" r:id="rId30" display="https://podminky.urs.cz/item/CS_URS_2023_02/952901111"/>
    <hyperlink ref="F275" r:id="rId31" display="https://podminky.urs.cz/item/CS_URS_2023_02/953943211"/>
    <hyperlink ref="F281" r:id="rId32" display="https://podminky.urs.cz/item/CS_URS_2023_02/953993311"/>
    <hyperlink ref="F288" r:id="rId33" display="https://podminky.urs.cz/item/CS_URS_2023_02/965042141"/>
    <hyperlink ref="F292" r:id="rId34" display="https://podminky.urs.cz/item/CS_URS_2023_02/965042241"/>
    <hyperlink ref="F296" r:id="rId35" display="https://podminky.urs.cz/item/CS_URS_2023_02/965081213"/>
    <hyperlink ref="F303" r:id="rId36" display="https://podminky.urs.cz/item/CS_URS_2023_02/968072455"/>
    <hyperlink ref="F307" r:id="rId37" display="https://podminky.urs.cz/item/CS_URS_2023_02/968082022"/>
    <hyperlink ref="F311" r:id="rId38" display="https://podminky.urs.cz/item/CS_URS_2023_02/971038331"/>
    <hyperlink ref="F314" r:id="rId39" display="https://podminky.urs.cz/item/CS_URS_2023_02/971038421"/>
    <hyperlink ref="F317" r:id="rId40" display="https://podminky.urs.cz/item/CS_URS_2023_02/971038621"/>
    <hyperlink ref="F321" r:id="rId41" display="https://podminky.urs.cz/item/CS_URS_2023_02/973031812"/>
    <hyperlink ref="F325" r:id="rId42" display="https://podminky.urs.cz/item/CS_URS_2023_02/974032664"/>
    <hyperlink ref="F328" r:id="rId43" display="https://podminky.urs.cz/item/CS_URS_2023_02/978013121"/>
    <hyperlink ref="F337" r:id="rId44" display="https://podminky.urs.cz/item/CS_URS_2023_02/978059541"/>
    <hyperlink ref="F343" r:id="rId45" display="https://podminky.urs.cz/item/CS_URS_2023_02/985131411"/>
    <hyperlink ref="F348" r:id="rId46" display="https://podminky.urs.cz/item/CS_URS_2023_02/997013111"/>
    <hyperlink ref="F351" r:id="rId47" display="https://podminky.urs.cz/item/CS_URS_2023_02/997013501"/>
    <hyperlink ref="F354" r:id="rId48" display="https://podminky.urs.cz/item/CS_URS_2023_02/997013509"/>
    <hyperlink ref="F358" r:id="rId49" display="https://podminky.urs.cz/item/CS_URS_2023_02/997013631"/>
    <hyperlink ref="F362" r:id="rId50" display="https://podminky.urs.cz/item/CS_URS_2023_02/998012023"/>
    <hyperlink ref="F367" r:id="rId51" display="https://podminky.urs.cz/item/CS_URS_2023_02/711113117"/>
    <hyperlink ref="F373" r:id="rId52" display="https://podminky.urs.cz/item/CS_URS_2023_02/998711101"/>
    <hyperlink ref="F377" r:id="rId53" display="https://podminky.urs.cz/item/CS_URS_2023_02/713121111"/>
    <hyperlink ref="F390" r:id="rId54" display="https://podminky.urs.cz/item/CS_URS_2023_02/998713101"/>
    <hyperlink ref="F394" r:id="rId55" display="https://podminky.urs.cz/item/CS_URS_2023_02/725291511"/>
    <hyperlink ref="F397" r:id="rId56" display="https://podminky.urs.cz/item/CS_URS_2023_02/725291521"/>
    <hyperlink ref="F400" r:id="rId57" display="https://podminky.urs.cz/item/CS_URS_2023_02/725291531"/>
    <hyperlink ref="F407" r:id="rId58" display="https://podminky.urs.cz/item/CS_URS_2023_02/998725101"/>
    <hyperlink ref="F411" r:id="rId59" display="https://podminky.urs.cz/item/CS_URS_2023_02/763121426"/>
    <hyperlink ref="F417" r:id="rId60" display="https://podminky.urs.cz/item/CS_URS_2023_02/763121482"/>
    <hyperlink ref="F421" r:id="rId61" display="https://podminky.urs.cz/item/CS_URS_2023_02/763121714"/>
    <hyperlink ref="F425" r:id="rId62" display="https://podminky.urs.cz/item/CS_URS_2023_02/763131411"/>
    <hyperlink ref="F435" r:id="rId63" display="https://podminky.urs.cz/item/CS_URS_2023_02/763131451"/>
    <hyperlink ref="F439" r:id="rId64" display="https://podminky.urs.cz/item/CS_URS_2023_02/763131714"/>
    <hyperlink ref="F443" r:id="rId65" display="https://podminky.urs.cz/item/CS_URS_2023_02/763131721"/>
    <hyperlink ref="F452" r:id="rId66" display="https://podminky.urs.cz/item/CS_URS_2023_02/763131722"/>
    <hyperlink ref="F458" r:id="rId67" display="https://podminky.urs.cz/item/CS_URS_2023_02/763131821"/>
    <hyperlink ref="F462" r:id="rId68" display="https://podminky.urs.cz/item/CS_URS_2023_02/763164611"/>
    <hyperlink ref="F466" r:id="rId69" display="https://podminky.urs.cz/item/CS_URS_2023_02/998763301"/>
    <hyperlink ref="F470" r:id="rId70" display="https://podminky.urs.cz/item/CS_URS_2023_02/764002851"/>
    <hyperlink ref="F474" r:id="rId71" display="https://podminky.urs.cz/item/CS_URS_2023_02/764216643"/>
    <hyperlink ref="F478" r:id="rId72" display="https://podminky.urs.cz/item/CS_URS_2023_02/998764101"/>
    <hyperlink ref="F482" r:id="rId73" display="https://podminky.urs.cz/item/CS_URS_2023_02/766441821"/>
    <hyperlink ref="F485" r:id="rId74" display="https://podminky.urs.cz/item/CS_URS_2023_02/766660001"/>
    <hyperlink ref="F491" r:id="rId75" display="https://podminky.urs.cz/item/CS_URS_2023_02/766660021"/>
    <hyperlink ref="F500" r:id="rId76" display="https://podminky.urs.cz/item/CS_URS_2023_02/766660171"/>
    <hyperlink ref="F512" r:id="rId77" display="https://podminky.urs.cz/item/CS_URS_2023_02/766660172"/>
    <hyperlink ref="F521" r:id="rId78" display="https://podminky.urs.cz/item/CS_URS_2023_02/766660717"/>
    <hyperlink ref="F526" r:id="rId79" display="https://podminky.urs.cz/item/CS_URS_2023_02/766660718"/>
    <hyperlink ref="F530" r:id="rId80" display="https://podminky.urs.cz/item/CS_URS_2023_02/766660720"/>
    <hyperlink ref="F533" r:id="rId81" display="https://podminky.urs.cz/item/CS_URS_2023_02/766682111"/>
    <hyperlink ref="F539" r:id="rId82" display="https://podminky.urs.cz/item/CS_URS_2023_02/766682311"/>
    <hyperlink ref="F546" r:id="rId83" display="https://podminky.urs.cz/item/CS_URS_2023_02/766691914"/>
    <hyperlink ref="F549" r:id="rId84" display="https://podminky.urs.cz/item/CS_URS_2023_02/766691925"/>
    <hyperlink ref="F552" r:id="rId85" display="https://podminky.urs.cz/item/CS_URS_2023_02/766694116"/>
    <hyperlink ref="F559" r:id="rId86" display="https://podminky.urs.cz/item/CS_URS_2023_02/998766101"/>
    <hyperlink ref="F563" r:id="rId87" display="https://podminky.urs.cz/item/CS_URS_2023_02/771121011"/>
    <hyperlink ref="F567" r:id="rId88" display="https://podminky.urs.cz/item/CS_URS_2023_02/771151011"/>
    <hyperlink ref="F571" r:id="rId89" display="https://podminky.urs.cz/item/CS_URS_2023_02/771574436"/>
    <hyperlink ref="F578" r:id="rId90" display="https://podminky.urs.cz/item/CS_URS_2023_02/771591112"/>
    <hyperlink ref="F582" r:id="rId91" display="https://podminky.urs.cz/item/CS_URS_2023_02/771591264"/>
    <hyperlink ref="F586" r:id="rId92" display="https://podminky.urs.cz/item/CS_URS_2023_02/998771101"/>
    <hyperlink ref="F590" r:id="rId93" display="https://podminky.urs.cz/item/CS_URS_2023_02/776121112"/>
    <hyperlink ref="F594" r:id="rId94" display="https://podminky.urs.cz/item/CS_URS_2023_02/776141111"/>
    <hyperlink ref="F598" r:id="rId95" display="https://podminky.urs.cz/item/CS_URS_2023_02/776201812"/>
    <hyperlink ref="F602" r:id="rId96" display="https://podminky.urs.cz/item/CS_URS_2023_02/776231111"/>
    <hyperlink ref="F615" r:id="rId97" display="https://podminky.urs.cz/item/CS_URS_2023_02/776421111"/>
    <hyperlink ref="F627" r:id="rId98" display="https://podminky.urs.cz/item/CS_URS_2023_02/998776101"/>
    <hyperlink ref="F631" r:id="rId99" display="https://podminky.urs.cz/item/CS_URS_2023_02/781121011"/>
    <hyperlink ref="F635" r:id="rId100" display="https://podminky.urs.cz/item/CS_URS_2023_02/781131112"/>
    <hyperlink ref="F639" r:id="rId101" display="https://podminky.urs.cz/item/CS_URS_2023_02/781474112"/>
    <hyperlink ref="F651" r:id="rId102" display="https://podminky.urs.cz/item/CS_URS_2023_02/998781101"/>
    <hyperlink ref="F655" r:id="rId103" display="https://podminky.urs.cz/item/CS_URS_2023_02/784121001"/>
    <hyperlink ref="F661" r:id="rId104" display="https://podminky.urs.cz/item/CS_URS_2023_02/784221101"/>
    <hyperlink ref="F676" r:id="rId105" display="https://podminky.urs.cz/item/CS_URS_2023_02/784321031"/>
    <hyperlink ref="F684" r:id="rId106" display="https://podminky.urs.cz/item/CS_URS_2023_02/786626111"/>
    <hyperlink ref="F690" r:id="rId107" display="https://podminky.urs.cz/item/CS_URS_2023_02/998786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0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06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AT2" s="18" t="s">
        <v>87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1"/>
      <c r="AT3" s="18" t="s">
        <v>84</v>
      </c>
    </row>
    <row r="4" spans="2:46" s="1" customFormat="1" ht="24.95" customHeight="1">
      <c r="B4" s="21"/>
      <c r="D4" s="112" t="s">
        <v>107</v>
      </c>
      <c r="L4" s="21"/>
      <c r="M4" s="11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4" t="s">
        <v>16</v>
      </c>
      <c r="L6" s="21"/>
    </row>
    <row r="7" spans="2:12" s="1" customFormat="1" ht="14.45" customHeight="1">
      <c r="B7" s="21"/>
      <c r="E7" s="325" t="str">
        <f>'Rekapitulace stavby'!K6</f>
        <v>Vybudování pokojů záchranářů</v>
      </c>
      <c r="F7" s="326"/>
      <c r="G7" s="326"/>
      <c r="H7" s="326"/>
      <c r="L7" s="21"/>
    </row>
    <row r="8" spans="1:31" s="2" customFormat="1" ht="12" customHeight="1">
      <c r="A8" s="35"/>
      <c r="B8" s="40"/>
      <c r="C8" s="35"/>
      <c r="D8" s="114" t="s">
        <v>116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5.6" customHeight="1">
      <c r="A9" s="35"/>
      <c r="B9" s="40"/>
      <c r="C9" s="35"/>
      <c r="D9" s="35"/>
      <c r="E9" s="327" t="s">
        <v>1096</v>
      </c>
      <c r="F9" s="328"/>
      <c r="G9" s="328"/>
      <c r="H9" s="328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4" t="s">
        <v>18</v>
      </c>
      <c r="E11" s="35"/>
      <c r="F11" s="115" t="s">
        <v>1</v>
      </c>
      <c r="G11" s="35"/>
      <c r="H11" s="35"/>
      <c r="I11" s="114" t="s">
        <v>19</v>
      </c>
      <c r="J11" s="115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4" t="s">
        <v>20</v>
      </c>
      <c r="E12" s="35"/>
      <c r="F12" s="115" t="s">
        <v>25</v>
      </c>
      <c r="G12" s="35"/>
      <c r="H12" s="35"/>
      <c r="I12" s="114" t="s">
        <v>22</v>
      </c>
      <c r="J12" s="116" t="str">
        <f>'Rekapitulace stavby'!AN8</f>
        <v>Vyplň údaj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4" t="s">
        <v>23</v>
      </c>
      <c r="E14" s="35"/>
      <c r="F14" s="35"/>
      <c r="G14" s="35"/>
      <c r="H14" s="35"/>
      <c r="I14" s="114" t="s">
        <v>24</v>
      </c>
      <c r="J14" s="115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5" t="str">
        <f>IF('Rekapitulace stavby'!E11="","",'Rekapitulace stavby'!E11)</f>
        <v xml:space="preserve"> </v>
      </c>
      <c r="F15" s="35"/>
      <c r="G15" s="35"/>
      <c r="H15" s="35"/>
      <c r="I15" s="114" t="s">
        <v>26</v>
      </c>
      <c r="J15" s="115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4" t="s">
        <v>27</v>
      </c>
      <c r="E17" s="35"/>
      <c r="F17" s="35"/>
      <c r="G17" s="35"/>
      <c r="H17" s="35"/>
      <c r="I17" s="114" t="s">
        <v>24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9" t="str">
        <f>'Rekapitulace stavby'!E14</f>
        <v>Vyplň údaj</v>
      </c>
      <c r="F18" s="330"/>
      <c r="G18" s="330"/>
      <c r="H18" s="330"/>
      <c r="I18" s="114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4" t="s">
        <v>29</v>
      </c>
      <c r="E20" s="35"/>
      <c r="F20" s="35"/>
      <c r="G20" s="35"/>
      <c r="H20" s="35"/>
      <c r="I20" s="114" t="s">
        <v>24</v>
      </c>
      <c r="J20" s="115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5" t="s">
        <v>1097</v>
      </c>
      <c r="F21" s="35"/>
      <c r="G21" s="35"/>
      <c r="H21" s="35"/>
      <c r="I21" s="114" t="s">
        <v>26</v>
      </c>
      <c r="J21" s="115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4" t="s">
        <v>31</v>
      </c>
      <c r="E23" s="35"/>
      <c r="F23" s="35"/>
      <c r="G23" s="35"/>
      <c r="H23" s="35"/>
      <c r="I23" s="114" t="s">
        <v>24</v>
      </c>
      <c r="J23" s="115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5" t="s">
        <v>1097</v>
      </c>
      <c r="F24" s="35"/>
      <c r="G24" s="35"/>
      <c r="H24" s="35"/>
      <c r="I24" s="114" t="s">
        <v>26</v>
      </c>
      <c r="J24" s="115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4" t="s">
        <v>32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4.45" customHeight="1">
      <c r="A27" s="117"/>
      <c r="B27" s="118"/>
      <c r="C27" s="117"/>
      <c r="D27" s="117"/>
      <c r="E27" s="331" t="s">
        <v>1</v>
      </c>
      <c r="F27" s="331"/>
      <c r="G27" s="331"/>
      <c r="H27" s="331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0"/>
      <c r="E29" s="120"/>
      <c r="F29" s="120"/>
      <c r="G29" s="120"/>
      <c r="H29" s="120"/>
      <c r="I29" s="120"/>
      <c r="J29" s="120"/>
      <c r="K29" s="120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1" t="s">
        <v>34</v>
      </c>
      <c r="E30" s="35"/>
      <c r="F30" s="35"/>
      <c r="G30" s="35"/>
      <c r="H30" s="35"/>
      <c r="I30" s="35"/>
      <c r="J30" s="122">
        <f>ROUND(J124,2)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0"/>
      <c r="E31" s="120"/>
      <c r="F31" s="120"/>
      <c r="G31" s="120"/>
      <c r="H31" s="120"/>
      <c r="I31" s="120"/>
      <c r="J31" s="120"/>
      <c r="K31" s="120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3" t="s">
        <v>36</v>
      </c>
      <c r="G32" s="35"/>
      <c r="H32" s="35"/>
      <c r="I32" s="123" t="s">
        <v>35</v>
      </c>
      <c r="J32" s="123" t="s">
        <v>37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4" t="s">
        <v>38</v>
      </c>
      <c r="E33" s="114" t="s">
        <v>39</v>
      </c>
      <c r="F33" s="125">
        <f>ROUND((SUM(BE124:BE305)),2)</f>
        <v>0</v>
      </c>
      <c r="G33" s="35"/>
      <c r="H33" s="35"/>
      <c r="I33" s="126">
        <v>0.21</v>
      </c>
      <c r="J33" s="125">
        <f>ROUND(((SUM(BE124:BE305))*I33),2)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4" t="s">
        <v>40</v>
      </c>
      <c r="F34" s="125">
        <f>ROUND((SUM(BF124:BF305)),2)</f>
        <v>0</v>
      </c>
      <c r="G34" s="35"/>
      <c r="H34" s="35"/>
      <c r="I34" s="126">
        <v>0.12</v>
      </c>
      <c r="J34" s="125">
        <f>ROUND(((SUM(BF124:BF305))*I34),2)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4" t="s">
        <v>41</v>
      </c>
      <c r="F35" s="125">
        <f>ROUND((SUM(BG124:BG305)),2)</f>
        <v>0</v>
      </c>
      <c r="G35" s="35"/>
      <c r="H35" s="35"/>
      <c r="I35" s="126">
        <v>0.21</v>
      </c>
      <c r="J35" s="125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4" t="s">
        <v>42</v>
      </c>
      <c r="F36" s="125">
        <f>ROUND((SUM(BH124:BH305)),2)</f>
        <v>0</v>
      </c>
      <c r="G36" s="35"/>
      <c r="H36" s="35"/>
      <c r="I36" s="126">
        <v>0.12</v>
      </c>
      <c r="J36" s="125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4" t="s">
        <v>43</v>
      </c>
      <c r="F37" s="125">
        <f>ROUND((SUM(BI124:BI305)),2)</f>
        <v>0</v>
      </c>
      <c r="G37" s="35"/>
      <c r="H37" s="35"/>
      <c r="I37" s="126">
        <v>0</v>
      </c>
      <c r="J37" s="125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7"/>
      <c r="D39" s="128" t="s">
        <v>44</v>
      </c>
      <c r="E39" s="129"/>
      <c r="F39" s="129"/>
      <c r="G39" s="130" t="s">
        <v>45</v>
      </c>
      <c r="H39" s="131" t="s">
        <v>46</v>
      </c>
      <c r="I39" s="129"/>
      <c r="J39" s="132">
        <f>SUM(J30:J37)</f>
        <v>0</v>
      </c>
      <c r="K39" s="133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4" t="s">
        <v>47</v>
      </c>
      <c r="E50" s="135"/>
      <c r="F50" s="135"/>
      <c r="G50" s="134" t="s">
        <v>48</v>
      </c>
      <c r="H50" s="135"/>
      <c r="I50" s="135"/>
      <c r="J50" s="135"/>
      <c r="K50" s="135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6" t="s">
        <v>49</v>
      </c>
      <c r="E61" s="137"/>
      <c r="F61" s="138" t="s">
        <v>50</v>
      </c>
      <c r="G61" s="136" t="s">
        <v>49</v>
      </c>
      <c r="H61" s="137"/>
      <c r="I61" s="137"/>
      <c r="J61" s="139" t="s">
        <v>50</v>
      </c>
      <c r="K61" s="137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4" t="s">
        <v>51</v>
      </c>
      <c r="E65" s="140"/>
      <c r="F65" s="140"/>
      <c r="G65" s="134" t="s">
        <v>52</v>
      </c>
      <c r="H65" s="140"/>
      <c r="I65" s="140"/>
      <c r="J65" s="140"/>
      <c r="K65" s="140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6" t="s">
        <v>49</v>
      </c>
      <c r="E76" s="137"/>
      <c r="F76" s="138" t="s">
        <v>50</v>
      </c>
      <c r="G76" s="136" t="s">
        <v>49</v>
      </c>
      <c r="H76" s="137"/>
      <c r="I76" s="137"/>
      <c r="J76" s="139" t="s">
        <v>50</v>
      </c>
      <c r="K76" s="137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1"/>
      <c r="C77" s="142"/>
      <c r="D77" s="142"/>
      <c r="E77" s="142"/>
      <c r="F77" s="142"/>
      <c r="G77" s="142"/>
      <c r="H77" s="142"/>
      <c r="I77" s="142"/>
      <c r="J77" s="142"/>
      <c r="K77" s="14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3"/>
      <c r="C81" s="144"/>
      <c r="D81" s="144"/>
      <c r="E81" s="144"/>
      <c r="F81" s="144"/>
      <c r="G81" s="144"/>
      <c r="H81" s="144"/>
      <c r="I81" s="144"/>
      <c r="J81" s="144"/>
      <c r="K81" s="144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137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4.45" customHeight="1">
      <c r="A85" s="35"/>
      <c r="B85" s="36"/>
      <c r="C85" s="37"/>
      <c r="D85" s="37"/>
      <c r="E85" s="323" t="str">
        <f>E7</f>
        <v>Vybudování pokojů záchranářů</v>
      </c>
      <c r="F85" s="324"/>
      <c r="G85" s="324"/>
      <c r="H85" s="324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116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5.6" customHeight="1">
      <c r="A87" s="35"/>
      <c r="B87" s="36"/>
      <c r="C87" s="37"/>
      <c r="D87" s="37"/>
      <c r="E87" s="311" t="str">
        <f>E9</f>
        <v>zti - ZDRAVOTNĚ TECHNICKÉ INSTALACE</v>
      </c>
      <c r="F87" s="322"/>
      <c r="G87" s="322"/>
      <c r="H87" s="322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30" t="s">
        <v>22</v>
      </c>
      <c r="J89" s="67" t="str">
        <f>IF(J12="","",J12)</f>
        <v>Vyplň údaj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6" customHeight="1">
      <c r="A91" s="35"/>
      <c r="B91" s="36"/>
      <c r="C91" s="30" t="s">
        <v>23</v>
      </c>
      <c r="D91" s="37"/>
      <c r="E91" s="37"/>
      <c r="F91" s="28" t="str">
        <f>E15</f>
        <v xml:space="preserve"> </v>
      </c>
      <c r="G91" s="37"/>
      <c r="H91" s="37"/>
      <c r="I91" s="30" t="s">
        <v>29</v>
      </c>
      <c r="J91" s="33" t="str">
        <f>E21</f>
        <v>LIBOR KREJČÍ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6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31</v>
      </c>
      <c r="J92" s="33" t="str">
        <f>E24</f>
        <v>LIBOR KREJČÍ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5" t="s">
        <v>138</v>
      </c>
      <c r="D94" s="146"/>
      <c r="E94" s="146"/>
      <c r="F94" s="146"/>
      <c r="G94" s="146"/>
      <c r="H94" s="146"/>
      <c r="I94" s="146"/>
      <c r="J94" s="147" t="s">
        <v>139</v>
      </c>
      <c r="K94" s="146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8" t="s">
        <v>140</v>
      </c>
      <c r="D96" s="37"/>
      <c r="E96" s="37"/>
      <c r="F96" s="37"/>
      <c r="G96" s="37"/>
      <c r="H96" s="37"/>
      <c r="I96" s="37"/>
      <c r="J96" s="85">
        <f>J124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141</v>
      </c>
    </row>
    <row r="97" spans="2:12" s="9" customFormat="1" ht="24.95" customHeight="1">
      <c r="B97" s="149"/>
      <c r="C97" s="150"/>
      <c r="D97" s="151" t="s">
        <v>142</v>
      </c>
      <c r="E97" s="152"/>
      <c r="F97" s="152"/>
      <c r="G97" s="152"/>
      <c r="H97" s="152"/>
      <c r="I97" s="152"/>
      <c r="J97" s="153">
        <f>J125</f>
        <v>0</v>
      </c>
      <c r="K97" s="150"/>
      <c r="L97" s="154"/>
    </row>
    <row r="98" spans="2:12" s="10" customFormat="1" ht="19.9" customHeight="1">
      <c r="B98" s="155"/>
      <c r="C98" s="156"/>
      <c r="D98" s="157" t="s">
        <v>1098</v>
      </c>
      <c r="E98" s="158"/>
      <c r="F98" s="158"/>
      <c r="G98" s="158"/>
      <c r="H98" s="158"/>
      <c r="I98" s="158"/>
      <c r="J98" s="159">
        <f>J126</f>
        <v>0</v>
      </c>
      <c r="K98" s="156"/>
      <c r="L98" s="160"/>
    </row>
    <row r="99" spans="2:12" s="10" customFormat="1" ht="19.9" customHeight="1">
      <c r="B99" s="155"/>
      <c r="C99" s="156"/>
      <c r="D99" s="157" t="s">
        <v>1099</v>
      </c>
      <c r="E99" s="158"/>
      <c r="F99" s="158"/>
      <c r="G99" s="158"/>
      <c r="H99" s="158"/>
      <c r="I99" s="158"/>
      <c r="J99" s="159">
        <f>J142</f>
        <v>0</v>
      </c>
      <c r="K99" s="156"/>
      <c r="L99" s="160"/>
    </row>
    <row r="100" spans="2:12" s="9" customFormat="1" ht="24.95" customHeight="1">
      <c r="B100" s="149"/>
      <c r="C100" s="150"/>
      <c r="D100" s="151" t="s">
        <v>148</v>
      </c>
      <c r="E100" s="152"/>
      <c r="F100" s="152"/>
      <c r="G100" s="152"/>
      <c r="H100" s="152"/>
      <c r="I100" s="152"/>
      <c r="J100" s="153">
        <f>J146</f>
        <v>0</v>
      </c>
      <c r="K100" s="150"/>
      <c r="L100" s="154"/>
    </row>
    <row r="101" spans="2:12" s="10" customFormat="1" ht="19.9" customHeight="1">
      <c r="B101" s="155"/>
      <c r="C101" s="156"/>
      <c r="D101" s="157" t="s">
        <v>1100</v>
      </c>
      <c r="E101" s="158"/>
      <c r="F101" s="158"/>
      <c r="G101" s="158"/>
      <c r="H101" s="158"/>
      <c r="I101" s="158"/>
      <c r="J101" s="159">
        <f>J147</f>
        <v>0</v>
      </c>
      <c r="K101" s="156"/>
      <c r="L101" s="160"/>
    </row>
    <row r="102" spans="2:12" s="10" customFormat="1" ht="19.9" customHeight="1">
      <c r="B102" s="155"/>
      <c r="C102" s="156"/>
      <c r="D102" s="157" t="s">
        <v>1101</v>
      </c>
      <c r="E102" s="158"/>
      <c r="F102" s="158"/>
      <c r="G102" s="158"/>
      <c r="H102" s="158"/>
      <c r="I102" s="158"/>
      <c r="J102" s="159">
        <f>J211</f>
        <v>0</v>
      </c>
      <c r="K102" s="156"/>
      <c r="L102" s="160"/>
    </row>
    <row r="103" spans="2:12" s="10" customFormat="1" ht="19.9" customHeight="1">
      <c r="B103" s="155"/>
      <c r="C103" s="156"/>
      <c r="D103" s="157" t="s">
        <v>151</v>
      </c>
      <c r="E103" s="158"/>
      <c r="F103" s="158"/>
      <c r="G103" s="158"/>
      <c r="H103" s="158"/>
      <c r="I103" s="158"/>
      <c r="J103" s="159">
        <f>J248</f>
        <v>0</v>
      </c>
      <c r="K103" s="156"/>
      <c r="L103" s="160"/>
    </row>
    <row r="104" spans="2:12" s="10" customFormat="1" ht="19.9" customHeight="1">
      <c r="B104" s="155"/>
      <c r="C104" s="156"/>
      <c r="D104" s="157" t="s">
        <v>1102</v>
      </c>
      <c r="E104" s="158"/>
      <c r="F104" s="158"/>
      <c r="G104" s="158"/>
      <c r="H104" s="158"/>
      <c r="I104" s="158"/>
      <c r="J104" s="159">
        <f>J293</f>
        <v>0</v>
      </c>
      <c r="K104" s="156"/>
      <c r="L104" s="160"/>
    </row>
    <row r="105" spans="1:31" s="2" customFormat="1" ht="21.7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31" s="2" customFormat="1" ht="6.95" customHeight="1">
      <c r="A110" s="35"/>
      <c r="B110" s="57"/>
      <c r="C110" s="58"/>
      <c r="D110" s="58"/>
      <c r="E110" s="58"/>
      <c r="F110" s="58"/>
      <c r="G110" s="58"/>
      <c r="H110" s="58"/>
      <c r="I110" s="58"/>
      <c r="J110" s="58"/>
      <c r="K110" s="58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4.95" customHeight="1">
      <c r="A111" s="35"/>
      <c r="B111" s="36"/>
      <c r="C111" s="24" t="s">
        <v>160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30" t="s">
        <v>16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4.45" customHeight="1">
      <c r="A114" s="35"/>
      <c r="B114" s="36"/>
      <c r="C114" s="37"/>
      <c r="D114" s="37"/>
      <c r="E114" s="323" t="str">
        <f>E7</f>
        <v>Vybudování pokojů záchranářů</v>
      </c>
      <c r="F114" s="324"/>
      <c r="G114" s="324"/>
      <c r="H114" s="324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30" t="s">
        <v>116</v>
      </c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5.6" customHeight="1">
      <c r="A116" s="35"/>
      <c r="B116" s="36"/>
      <c r="C116" s="37"/>
      <c r="D116" s="37"/>
      <c r="E116" s="311" t="str">
        <f>E9</f>
        <v>zti - ZDRAVOTNĚ TECHNICKÉ INSTALACE</v>
      </c>
      <c r="F116" s="322"/>
      <c r="G116" s="322"/>
      <c r="H116" s="322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30" t="s">
        <v>20</v>
      </c>
      <c r="D118" s="37"/>
      <c r="E118" s="37"/>
      <c r="F118" s="28" t="str">
        <f>F12</f>
        <v xml:space="preserve"> </v>
      </c>
      <c r="G118" s="37"/>
      <c r="H118" s="37"/>
      <c r="I118" s="30" t="s">
        <v>22</v>
      </c>
      <c r="J118" s="67" t="str">
        <f>IF(J12="","",J12)</f>
        <v>Vyplň údaj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6" customHeight="1">
      <c r="A120" s="35"/>
      <c r="B120" s="36"/>
      <c r="C120" s="30" t="s">
        <v>23</v>
      </c>
      <c r="D120" s="37"/>
      <c r="E120" s="37"/>
      <c r="F120" s="28" t="str">
        <f>E15</f>
        <v xml:space="preserve"> </v>
      </c>
      <c r="G120" s="37"/>
      <c r="H120" s="37"/>
      <c r="I120" s="30" t="s">
        <v>29</v>
      </c>
      <c r="J120" s="33" t="str">
        <f>E21</f>
        <v>LIBOR KREJČÍ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5.6" customHeight="1">
      <c r="A121" s="35"/>
      <c r="B121" s="36"/>
      <c r="C121" s="30" t="s">
        <v>27</v>
      </c>
      <c r="D121" s="37"/>
      <c r="E121" s="37"/>
      <c r="F121" s="28" t="str">
        <f>IF(E18="","",E18)</f>
        <v>Vyplň údaj</v>
      </c>
      <c r="G121" s="37"/>
      <c r="H121" s="37"/>
      <c r="I121" s="30" t="s">
        <v>31</v>
      </c>
      <c r="J121" s="33" t="str">
        <f>E24</f>
        <v>LIBOR KREJČÍ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0.3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11" customFormat="1" ht="29.25" customHeight="1">
      <c r="A123" s="161"/>
      <c r="B123" s="162"/>
      <c r="C123" s="163" t="s">
        <v>161</v>
      </c>
      <c r="D123" s="164" t="s">
        <v>59</v>
      </c>
      <c r="E123" s="164" t="s">
        <v>55</v>
      </c>
      <c r="F123" s="164" t="s">
        <v>56</v>
      </c>
      <c r="G123" s="164" t="s">
        <v>162</v>
      </c>
      <c r="H123" s="164" t="s">
        <v>163</v>
      </c>
      <c r="I123" s="164" t="s">
        <v>164</v>
      </c>
      <c r="J123" s="164" t="s">
        <v>139</v>
      </c>
      <c r="K123" s="165" t="s">
        <v>165</v>
      </c>
      <c r="L123" s="166"/>
      <c r="M123" s="76" t="s">
        <v>1</v>
      </c>
      <c r="N123" s="77" t="s">
        <v>38</v>
      </c>
      <c r="O123" s="77" t="s">
        <v>166</v>
      </c>
      <c r="P123" s="77" t="s">
        <v>167</v>
      </c>
      <c r="Q123" s="77" t="s">
        <v>168</v>
      </c>
      <c r="R123" s="77" t="s">
        <v>169</v>
      </c>
      <c r="S123" s="77" t="s">
        <v>170</v>
      </c>
      <c r="T123" s="78" t="s">
        <v>171</v>
      </c>
      <c r="U123" s="161"/>
      <c r="V123" s="161"/>
      <c r="W123" s="161"/>
      <c r="X123" s="161"/>
      <c r="Y123" s="161"/>
      <c r="Z123" s="161"/>
      <c r="AA123" s="161"/>
      <c r="AB123" s="161"/>
      <c r="AC123" s="161"/>
      <c r="AD123" s="161"/>
      <c r="AE123" s="161"/>
    </row>
    <row r="124" spans="1:63" s="2" customFormat="1" ht="22.9" customHeight="1">
      <c r="A124" s="35"/>
      <c r="B124" s="36"/>
      <c r="C124" s="83" t="s">
        <v>172</v>
      </c>
      <c r="D124" s="37"/>
      <c r="E124" s="37"/>
      <c r="F124" s="37"/>
      <c r="G124" s="37"/>
      <c r="H124" s="37"/>
      <c r="I124" s="37"/>
      <c r="J124" s="167">
        <f>BK124</f>
        <v>0</v>
      </c>
      <c r="K124" s="37"/>
      <c r="L124" s="40"/>
      <c r="M124" s="79"/>
      <c r="N124" s="168"/>
      <c r="O124" s="80"/>
      <c r="P124" s="169">
        <f>P125+P146</f>
        <v>0</v>
      </c>
      <c r="Q124" s="80"/>
      <c r="R124" s="169">
        <f>R125+R146</f>
        <v>0.29522499999999996</v>
      </c>
      <c r="S124" s="80"/>
      <c r="T124" s="170">
        <f>T125+T146</f>
        <v>0.20488499999999998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73</v>
      </c>
      <c r="AU124" s="18" t="s">
        <v>141</v>
      </c>
      <c r="BK124" s="171">
        <f>BK125+BK146</f>
        <v>0</v>
      </c>
    </row>
    <row r="125" spans="2:63" s="12" customFormat="1" ht="25.9" customHeight="1">
      <c r="B125" s="172"/>
      <c r="C125" s="173"/>
      <c r="D125" s="174" t="s">
        <v>73</v>
      </c>
      <c r="E125" s="175" t="s">
        <v>173</v>
      </c>
      <c r="F125" s="175" t="s">
        <v>174</v>
      </c>
      <c r="G125" s="173"/>
      <c r="H125" s="173"/>
      <c r="I125" s="176"/>
      <c r="J125" s="177">
        <f>BK125</f>
        <v>0</v>
      </c>
      <c r="K125" s="173"/>
      <c r="L125" s="178"/>
      <c r="M125" s="179"/>
      <c r="N125" s="180"/>
      <c r="O125" s="180"/>
      <c r="P125" s="181">
        <f>P126+P142</f>
        <v>0</v>
      </c>
      <c r="Q125" s="180"/>
      <c r="R125" s="181">
        <f>R126+R142</f>
        <v>0</v>
      </c>
      <c r="S125" s="180"/>
      <c r="T125" s="182">
        <f>T126+T142</f>
        <v>0</v>
      </c>
      <c r="AR125" s="183" t="s">
        <v>82</v>
      </c>
      <c r="AT125" s="184" t="s">
        <v>73</v>
      </c>
      <c r="AU125" s="184" t="s">
        <v>74</v>
      </c>
      <c r="AY125" s="183" t="s">
        <v>175</v>
      </c>
      <c r="BK125" s="185">
        <f>BK126+BK142</f>
        <v>0</v>
      </c>
    </row>
    <row r="126" spans="2:63" s="12" customFormat="1" ht="22.9" customHeight="1">
      <c r="B126" s="172"/>
      <c r="C126" s="173"/>
      <c r="D126" s="174" t="s">
        <v>73</v>
      </c>
      <c r="E126" s="186" t="s">
        <v>82</v>
      </c>
      <c r="F126" s="186" t="s">
        <v>1103</v>
      </c>
      <c r="G126" s="173"/>
      <c r="H126" s="173"/>
      <c r="I126" s="176"/>
      <c r="J126" s="187">
        <f>BK126</f>
        <v>0</v>
      </c>
      <c r="K126" s="173"/>
      <c r="L126" s="178"/>
      <c r="M126" s="179"/>
      <c r="N126" s="180"/>
      <c r="O126" s="180"/>
      <c r="P126" s="181">
        <f>SUM(P127:P141)</f>
        <v>0</v>
      </c>
      <c r="Q126" s="180"/>
      <c r="R126" s="181">
        <f>SUM(R127:R141)</f>
        <v>0</v>
      </c>
      <c r="S126" s="180"/>
      <c r="T126" s="182">
        <f>SUM(T127:T141)</f>
        <v>0</v>
      </c>
      <c r="AR126" s="183" t="s">
        <v>82</v>
      </c>
      <c r="AT126" s="184" t="s">
        <v>73</v>
      </c>
      <c r="AU126" s="184" t="s">
        <v>82</v>
      </c>
      <c r="AY126" s="183" t="s">
        <v>175</v>
      </c>
      <c r="BK126" s="185">
        <f>SUM(BK127:BK141)</f>
        <v>0</v>
      </c>
    </row>
    <row r="127" spans="1:65" s="2" customFormat="1" ht="30" customHeight="1">
      <c r="A127" s="35"/>
      <c r="B127" s="36"/>
      <c r="C127" s="188" t="s">
        <v>82</v>
      </c>
      <c r="D127" s="188" t="s">
        <v>178</v>
      </c>
      <c r="E127" s="189" t="s">
        <v>1104</v>
      </c>
      <c r="F127" s="190" t="s">
        <v>1105</v>
      </c>
      <c r="G127" s="191" t="s">
        <v>342</v>
      </c>
      <c r="H127" s="192">
        <v>2</v>
      </c>
      <c r="I127" s="193"/>
      <c r="J127" s="194">
        <f>ROUND(I127*H127,2)</f>
        <v>0</v>
      </c>
      <c r="K127" s="190" t="s">
        <v>182</v>
      </c>
      <c r="L127" s="40"/>
      <c r="M127" s="195" t="s">
        <v>1</v>
      </c>
      <c r="N127" s="196" t="s">
        <v>39</v>
      </c>
      <c r="O127" s="72"/>
      <c r="P127" s="197">
        <f>O127*H127</f>
        <v>0</v>
      </c>
      <c r="Q127" s="197">
        <v>0</v>
      </c>
      <c r="R127" s="197">
        <f>Q127*H127</f>
        <v>0</v>
      </c>
      <c r="S127" s="197">
        <v>0</v>
      </c>
      <c r="T127" s="198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99" t="s">
        <v>183</v>
      </c>
      <c r="AT127" s="199" t="s">
        <v>178</v>
      </c>
      <c r="AU127" s="199" t="s">
        <v>84</v>
      </c>
      <c r="AY127" s="18" t="s">
        <v>175</v>
      </c>
      <c r="BE127" s="200">
        <f>IF(N127="základní",J127,0)</f>
        <v>0</v>
      </c>
      <c r="BF127" s="200">
        <f>IF(N127="snížená",J127,0)</f>
        <v>0</v>
      </c>
      <c r="BG127" s="200">
        <f>IF(N127="zákl. přenesená",J127,0)</f>
        <v>0</v>
      </c>
      <c r="BH127" s="200">
        <f>IF(N127="sníž. přenesená",J127,0)</f>
        <v>0</v>
      </c>
      <c r="BI127" s="200">
        <f>IF(N127="nulová",J127,0)</f>
        <v>0</v>
      </c>
      <c r="BJ127" s="18" t="s">
        <v>82</v>
      </c>
      <c r="BK127" s="200">
        <f>ROUND(I127*H127,2)</f>
        <v>0</v>
      </c>
      <c r="BL127" s="18" t="s">
        <v>183</v>
      </c>
      <c r="BM127" s="199" t="s">
        <v>1106</v>
      </c>
    </row>
    <row r="128" spans="1:47" s="2" customFormat="1" ht="29.25">
      <c r="A128" s="35"/>
      <c r="B128" s="36"/>
      <c r="C128" s="37"/>
      <c r="D128" s="201" t="s">
        <v>185</v>
      </c>
      <c r="E128" s="37"/>
      <c r="F128" s="202" t="s">
        <v>1107</v>
      </c>
      <c r="G128" s="37"/>
      <c r="H128" s="37"/>
      <c r="I128" s="203"/>
      <c r="J128" s="37"/>
      <c r="K128" s="37"/>
      <c r="L128" s="40"/>
      <c r="M128" s="204"/>
      <c r="N128" s="205"/>
      <c r="O128" s="72"/>
      <c r="P128" s="72"/>
      <c r="Q128" s="72"/>
      <c r="R128" s="72"/>
      <c r="S128" s="72"/>
      <c r="T128" s="73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185</v>
      </c>
      <c r="AU128" s="18" t="s">
        <v>84</v>
      </c>
    </row>
    <row r="129" spans="1:47" s="2" customFormat="1" ht="12">
      <c r="A129" s="35"/>
      <c r="B129" s="36"/>
      <c r="C129" s="37"/>
      <c r="D129" s="206" t="s">
        <v>187</v>
      </c>
      <c r="E129" s="37"/>
      <c r="F129" s="207" t="s">
        <v>1108</v>
      </c>
      <c r="G129" s="37"/>
      <c r="H129" s="37"/>
      <c r="I129" s="203"/>
      <c r="J129" s="37"/>
      <c r="K129" s="37"/>
      <c r="L129" s="40"/>
      <c r="M129" s="204"/>
      <c r="N129" s="205"/>
      <c r="O129" s="72"/>
      <c r="P129" s="72"/>
      <c r="Q129" s="72"/>
      <c r="R129" s="72"/>
      <c r="S129" s="72"/>
      <c r="T129" s="73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187</v>
      </c>
      <c r="AU129" s="18" t="s">
        <v>84</v>
      </c>
    </row>
    <row r="130" spans="1:65" s="2" customFormat="1" ht="34.9" customHeight="1">
      <c r="A130" s="35"/>
      <c r="B130" s="36"/>
      <c r="C130" s="188" t="s">
        <v>84</v>
      </c>
      <c r="D130" s="188" t="s">
        <v>178</v>
      </c>
      <c r="E130" s="189" t="s">
        <v>1109</v>
      </c>
      <c r="F130" s="190" t="s">
        <v>1110</v>
      </c>
      <c r="G130" s="191" t="s">
        <v>342</v>
      </c>
      <c r="H130" s="192">
        <v>1</v>
      </c>
      <c r="I130" s="193"/>
      <c r="J130" s="194">
        <f>ROUND(I130*H130,2)</f>
        <v>0</v>
      </c>
      <c r="K130" s="190" t="s">
        <v>182</v>
      </c>
      <c r="L130" s="40"/>
      <c r="M130" s="195" t="s">
        <v>1</v>
      </c>
      <c r="N130" s="196" t="s">
        <v>39</v>
      </c>
      <c r="O130" s="72"/>
      <c r="P130" s="197">
        <f>O130*H130</f>
        <v>0</v>
      </c>
      <c r="Q130" s="197">
        <v>0</v>
      </c>
      <c r="R130" s="197">
        <f>Q130*H130</f>
        <v>0</v>
      </c>
      <c r="S130" s="197">
        <v>0</v>
      </c>
      <c r="T130" s="198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9" t="s">
        <v>183</v>
      </c>
      <c r="AT130" s="199" t="s">
        <v>178</v>
      </c>
      <c r="AU130" s="199" t="s">
        <v>84</v>
      </c>
      <c r="AY130" s="18" t="s">
        <v>175</v>
      </c>
      <c r="BE130" s="200">
        <f>IF(N130="základní",J130,0)</f>
        <v>0</v>
      </c>
      <c r="BF130" s="200">
        <f>IF(N130="snížená",J130,0)</f>
        <v>0</v>
      </c>
      <c r="BG130" s="200">
        <f>IF(N130="zákl. přenesená",J130,0)</f>
        <v>0</v>
      </c>
      <c r="BH130" s="200">
        <f>IF(N130="sníž. přenesená",J130,0)</f>
        <v>0</v>
      </c>
      <c r="BI130" s="200">
        <f>IF(N130="nulová",J130,0)</f>
        <v>0</v>
      </c>
      <c r="BJ130" s="18" t="s">
        <v>82</v>
      </c>
      <c r="BK130" s="200">
        <f>ROUND(I130*H130,2)</f>
        <v>0</v>
      </c>
      <c r="BL130" s="18" t="s">
        <v>183</v>
      </c>
      <c r="BM130" s="199" t="s">
        <v>1111</v>
      </c>
    </row>
    <row r="131" spans="1:47" s="2" customFormat="1" ht="39">
      <c r="A131" s="35"/>
      <c r="B131" s="36"/>
      <c r="C131" s="37"/>
      <c r="D131" s="201" t="s">
        <v>185</v>
      </c>
      <c r="E131" s="37"/>
      <c r="F131" s="202" t="s">
        <v>1112</v>
      </c>
      <c r="G131" s="37"/>
      <c r="H131" s="37"/>
      <c r="I131" s="203"/>
      <c r="J131" s="37"/>
      <c r="K131" s="37"/>
      <c r="L131" s="40"/>
      <c r="M131" s="204"/>
      <c r="N131" s="205"/>
      <c r="O131" s="72"/>
      <c r="P131" s="72"/>
      <c r="Q131" s="72"/>
      <c r="R131" s="72"/>
      <c r="S131" s="72"/>
      <c r="T131" s="73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185</v>
      </c>
      <c r="AU131" s="18" t="s">
        <v>84</v>
      </c>
    </row>
    <row r="132" spans="1:47" s="2" customFormat="1" ht="12">
      <c r="A132" s="35"/>
      <c r="B132" s="36"/>
      <c r="C132" s="37"/>
      <c r="D132" s="206" t="s">
        <v>187</v>
      </c>
      <c r="E132" s="37"/>
      <c r="F132" s="207" t="s">
        <v>1113</v>
      </c>
      <c r="G132" s="37"/>
      <c r="H132" s="37"/>
      <c r="I132" s="203"/>
      <c r="J132" s="37"/>
      <c r="K132" s="37"/>
      <c r="L132" s="40"/>
      <c r="M132" s="204"/>
      <c r="N132" s="205"/>
      <c r="O132" s="72"/>
      <c r="P132" s="72"/>
      <c r="Q132" s="72"/>
      <c r="R132" s="72"/>
      <c r="S132" s="72"/>
      <c r="T132" s="73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187</v>
      </c>
      <c r="AU132" s="18" t="s">
        <v>84</v>
      </c>
    </row>
    <row r="133" spans="1:65" s="2" customFormat="1" ht="22.15" customHeight="1">
      <c r="A133" s="35"/>
      <c r="B133" s="36"/>
      <c r="C133" s="188" t="s">
        <v>176</v>
      </c>
      <c r="D133" s="188" t="s">
        <v>178</v>
      </c>
      <c r="E133" s="189" t="s">
        <v>1114</v>
      </c>
      <c r="F133" s="190" t="s">
        <v>1115</v>
      </c>
      <c r="G133" s="191" t="s">
        <v>342</v>
      </c>
      <c r="H133" s="192">
        <v>1</v>
      </c>
      <c r="I133" s="193"/>
      <c r="J133" s="194">
        <f>ROUND(I133*H133,2)</f>
        <v>0</v>
      </c>
      <c r="K133" s="190" t="s">
        <v>182</v>
      </c>
      <c r="L133" s="40"/>
      <c r="M133" s="195" t="s">
        <v>1</v>
      </c>
      <c r="N133" s="196" t="s">
        <v>39</v>
      </c>
      <c r="O133" s="72"/>
      <c r="P133" s="197">
        <f>O133*H133</f>
        <v>0</v>
      </c>
      <c r="Q133" s="197">
        <v>0</v>
      </c>
      <c r="R133" s="197">
        <f>Q133*H133</f>
        <v>0</v>
      </c>
      <c r="S133" s="197">
        <v>0</v>
      </c>
      <c r="T133" s="198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99" t="s">
        <v>183</v>
      </c>
      <c r="AT133" s="199" t="s">
        <v>178</v>
      </c>
      <c r="AU133" s="199" t="s">
        <v>84</v>
      </c>
      <c r="AY133" s="18" t="s">
        <v>175</v>
      </c>
      <c r="BE133" s="200">
        <f>IF(N133="základní",J133,0)</f>
        <v>0</v>
      </c>
      <c r="BF133" s="200">
        <f>IF(N133="snížená",J133,0)</f>
        <v>0</v>
      </c>
      <c r="BG133" s="200">
        <f>IF(N133="zákl. přenesená",J133,0)</f>
        <v>0</v>
      </c>
      <c r="BH133" s="200">
        <f>IF(N133="sníž. přenesená",J133,0)</f>
        <v>0</v>
      </c>
      <c r="BI133" s="200">
        <f>IF(N133="nulová",J133,0)</f>
        <v>0</v>
      </c>
      <c r="BJ133" s="18" t="s">
        <v>82</v>
      </c>
      <c r="BK133" s="200">
        <f>ROUND(I133*H133,2)</f>
        <v>0</v>
      </c>
      <c r="BL133" s="18" t="s">
        <v>183</v>
      </c>
      <c r="BM133" s="199" t="s">
        <v>1116</v>
      </c>
    </row>
    <row r="134" spans="1:47" s="2" customFormat="1" ht="29.25">
      <c r="A134" s="35"/>
      <c r="B134" s="36"/>
      <c r="C134" s="37"/>
      <c r="D134" s="201" t="s">
        <v>185</v>
      </c>
      <c r="E134" s="37"/>
      <c r="F134" s="202" t="s">
        <v>1117</v>
      </c>
      <c r="G134" s="37"/>
      <c r="H134" s="37"/>
      <c r="I134" s="203"/>
      <c r="J134" s="37"/>
      <c r="K134" s="37"/>
      <c r="L134" s="40"/>
      <c r="M134" s="204"/>
      <c r="N134" s="205"/>
      <c r="O134" s="72"/>
      <c r="P134" s="72"/>
      <c r="Q134" s="72"/>
      <c r="R134" s="72"/>
      <c r="S134" s="72"/>
      <c r="T134" s="73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185</v>
      </c>
      <c r="AU134" s="18" t="s">
        <v>84</v>
      </c>
    </row>
    <row r="135" spans="1:47" s="2" customFormat="1" ht="12">
      <c r="A135" s="35"/>
      <c r="B135" s="36"/>
      <c r="C135" s="37"/>
      <c r="D135" s="206" t="s">
        <v>187</v>
      </c>
      <c r="E135" s="37"/>
      <c r="F135" s="207" t="s">
        <v>1118</v>
      </c>
      <c r="G135" s="37"/>
      <c r="H135" s="37"/>
      <c r="I135" s="203"/>
      <c r="J135" s="37"/>
      <c r="K135" s="37"/>
      <c r="L135" s="40"/>
      <c r="M135" s="204"/>
      <c r="N135" s="205"/>
      <c r="O135" s="72"/>
      <c r="P135" s="72"/>
      <c r="Q135" s="72"/>
      <c r="R135" s="72"/>
      <c r="S135" s="72"/>
      <c r="T135" s="73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8" t="s">
        <v>187</v>
      </c>
      <c r="AU135" s="18" t="s">
        <v>84</v>
      </c>
    </row>
    <row r="136" spans="1:65" s="2" customFormat="1" ht="14.45" customHeight="1">
      <c r="A136" s="35"/>
      <c r="B136" s="36"/>
      <c r="C136" s="188" t="s">
        <v>183</v>
      </c>
      <c r="D136" s="188" t="s">
        <v>178</v>
      </c>
      <c r="E136" s="189" t="s">
        <v>1119</v>
      </c>
      <c r="F136" s="190" t="s">
        <v>1120</v>
      </c>
      <c r="G136" s="191" t="s">
        <v>342</v>
      </c>
      <c r="H136" s="192">
        <v>1</v>
      </c>
      <c r="I136" s="193"/>
      <c r="J136" s="194">
        <f>ROUND(I136*H136,2)</f>
        <v>0</v>
      </c>
      <c r="K136" s="190" t="s">
        <v>182</v>
      </c>
      <c r="L136" s="40"/>
      <c r="M136" s="195" t="s">
        <v>1</v>
      </c>
      <c r="N136" s="196" t="s">
        <v>39</v>
      </c>
      <c r="O136" s="72"/>
      <c r="P136" s="197">
        <f>O136*H136</f>
        <v>0</v>
      </c>
      <c r="Q136" s="197">
        <v>0</v>
      </c>
      <c r="R136" s="197">
        <f>Q136*H136</f>
        <v>0</v>
      </c>
      <c r="S136" s="197">
        <v>0</v>
      </c>
      <c r="T136" s="198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9" t="s">
        <v>183</v>
      </c>
      <c r="AT136" s="199" t="s">
        <v>178</v>
      </c>
      <c r="AU136" s="199" t="s">
        <v>84</v>
      </c>
      <c r="AY136" s="18" t="s">
        <v>175</v>
      </c>
      <c r="BE136" s="200">
        <f>IF(N136="základní",J136,0)</f>
        <v>0</v>
      </c>
      <c r="BF136" s="200">
        <f>IF(N136="snížená",J136,0)</f>
        <v>0</v>
      </c>
      <c r="BG136" s="200">
        <f>IF(N136="zákl. přenesená",J136,0)</f>
        <v>0</v>
      </c>
      <c r="BH136" s="200">
        <f>IF(N136="sníž. přenesená",J136,0)</f>
        <v>0</v>
      </c>
      <c r="BI136" s="200">
        <f>IF(N136="nulová",J136,0)</f>
        <v>0</v>
      </c>
      <c r="BJ136" s="18" t="s">
        <v>82</v>
      </c>
      <c r="BK136" s="200">
        <f>ROUND(I136*H136,2)</f>
        <v>0</v>
      </c>
      <c r="BL136" s="18" t="s">
        <v>183</v>
      </c>
      <c r="BM136" s="199" t="s">
        <v>1121</v>
      </c>
    </row>
    <row r="137" spans="1:47" s="2" customFormat="1" ht="19.5">
      <c r="A137" s="35"/>
      <c r="B137" s="36"/>
      <c r="C137" s="37"/>
      <c r="D137" s="201" t="s">
        <v>185</v>
      </c>
      <c r="E137" s="37"/>
      <c r="F137" s="202" t="s">
        <v>1122</v>
      </c>
      <c r="G137" s="37"/>
      <c r="H137" s="37"/>
      <c r="I137" s="203"/>
      <c r="J137" s="37"/>
      <c r="K137" s="37"/>
      <c r="L137" s="40"/>
      <c r="M137" s="204"/>
      <c r="N137" s="205"/>
      <c r="O137" s="72"/>
      <c r="P137" s="72"/>
      <c r="Q137" s="72"/>
      <c r="R137" s="72"/>
      <c r="S137" s="72"/>
      <c r="T137" s="73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185</v>
      </c>
      <c r="AU137" s="18" t="s">
        <v>84</v>
      </c>
    </row>
    <row r="138" spans="1:47" s="2" customFormat="1" ht="12">
      <c r="A138" s="35"/>
      <c r="B138" s="36"/>
      <c r="C138" s="37"/>
      <c r="D138" s="206" t="s">
        <v>187</v>
      </c>
      <c r="E138" s="37"/>
      <c r="F138" s="207" t="s">
        <v>1123</v>
      </c>
      <c r="G138" s="37"/>
      <c r="H138" s="37"/>
      <c r="I138" s="203"/>
      <c r="J138" s="37"/>
      <c r="K138" s="37"/>
      <c r="L138" s="40"/>
      <c r="M138" s="204"/>
      <c r="N138" s="205"/>
      <c r="O138" s="72"/>
      <c r="P138" s="72"/>
      <c r="Q138" s="72"/>
      <c r="R138" s="72"/>
      <c r="S138" s="72"/>
      <c r="T138" s="73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8" t="s">
        <v>187</v>
      </c>
      <c r="AU138" s="18" t="s">
        <v>84</v>
      </c>
    </row>
    <row r="139" spans="1:65" s="2" customFormat="1" ht="22.15" customHeight="1">
      <c r="A139" s="35"/>
      <c r="B139" s="36"/>
      <c r="C139" s="188" t="s">
        <v>207</v>
      </c>
      <c r="D139" s="188" t="s">
        <v>178</v>
      </c>
      <c r="E139" s="189" t="s">
        <v>1124</v>
      </c>
      <c r="F139" s="190" t="s">
        <v>1125</v>
      </c>
      <c r="G139" s="191" t="s">
        <v>342</v>
      </c>
      <c r="H139" s="192">
        <v>1</v>
      </c>
      <c r="I139" s="193"/>
      <c r="J139" s="194">
        <f>ROUND(I139*H139,2)</f>
        <v>0</v>
      </c>
      <c r="K139" s="190" t="s">
        <v>182</v>
      </c>
      <c r="L139" s="40"/>
      <c r="M139" s="195" t="s">
        <v>1</v>
      </c>
      <c r="N139" s="196" t="s">
        <v>39</v>
      </c>
      <c r="O139" s="72"/>
      <c r="P139" s="197">
        <f>O139*H139</f>
        <v>0</v>
      </c>
      <c r="Q139" s="197">
        <v>0</v>
      </c>
      <c r="R139" s="197">
        <f>Q139*H139</f>
        <v>0</v>
      </c>
      <c r="S139" s="197">
        <v>0</v>
      </c>
      <c r="T139" s="198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99" t="s">
        <v>183</v>
      </c>
      <c r="AT139" s="199" t="s">
        <v>178</v>
      </c>
      <c r="AU139" s="199" t="s">
        <v>84</v>
      </c>
      <c r="AY139" s="18" t="s">
        <v>175</v>
      </c>
      <c r="BE139" s="200">
        <f>IF(N139="základní",J139,0)</f>
        <v>0</v>
      </c>
      <c r="BF139" s="200">
        <f>IF(N139="snížená",J139,0)</f>
        <v>0</v>
      </c>
      <c r="BG139" s="200">
        <f>IF(N139="zákl. přenesená",J139,0)</f>
        <v>0</v>
      </c>
      <c r="BH139" s="200">
        <f>IF(N139="sníž. přenesená",J139,0)</f>
        <v>0</v>
      </c>
      <c r="BI139" s="200">
        <f>IF(N139="nulová",J139,0)</f>
        <v>0</v>
      </c>
      <c r="BJ139" s="18" t="s">
        <v>82</v>
      </c>
      <c r="BK139" s="200">
        <f>ROUND(I139*H139,2)</f>
        <v>0</v>
      </c>
      <c r="BL139" s="18" t="s">
        <v>183</v>
      </c>
      <c r="BM139" s="199" t="s">
        <v>1126</v>
      </c>
    </row>
    <row r="140" spans="1:47" s="2" customFormat="1" ht="29.25">
      <c r="A140" s="35"/>
      <c r="B140" s="36"/>
      <c r="C140" s="37"/>
      <c r="D140" s="201" t="s">
        <v>185</v>
      </c>
      <c r="E140" s="37"/>
      <c r="F140" s="202" t="s">
        <v>1127</v>
      </c>
      <c r="G140" s="37"/>
      <c r="H140" s="37"/>
      <c r="I140" s="203"/>
      <c r="J140" s="37"/>
      <c r="K140" s="37"/>
      <c r="L140" s="40"/>
      <c r="M140" s="204"/>
      <c r="N140" s="205"/>
      <c r="O140" s="72"/>
      <c r="P140" s="72"/>
      <c r="Q140" s="72"/>
      <c r="R140" s="72"/>
      <c r="S140" s="72"/>
      <c r="T140" s="73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185</v>
      </c>
      <c r="AU140" s="18" t="s">
        <v>84</v>
      </c>
    </row>
    <row r="141" spans="1:47" s="2" customFormat="1" ht="12">
      <c r="A141" s="35"/>
      <c r="B141" s="36"/>
      <c r="C141" s="37"/>
      <c r="D141" s="206" t="s">
        <v>187</v>
      </c>
      <c r="E141" s="37"/>
      <c r="F141" s="207" t="s">
        <v>1128</v>
      </c>
      <c r="G141" s="37"/>
      <c r="H141" s="37"/>
      <c r="I141" s="203"/>
      <c r="J141" s="37"/>
      <c r="K141" s="37"/>
      <c r="L141" s="40"/>
      <c r="M141" s="204"/>
      <c r="N141" s="205"/>
      <c r="O141" s="72"/>
      <c r="P141" s="72"/>
      <c r="Q141" s="72"/>
      <c r="R141" s="72"/>
      <c r="S141" s="72"/>
      <c r="T141" s="73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8" t="s">
        <v>187</v>
      </c>
      <c r="AU141" s="18" t="s">
        <v>84</v>
      </c>
    </row>
    <row r="142" spans="2:63" s="12" customFormat="1" ht="22.9" customHeight="1">
      <c r="B142" s="172"/>
      <c r="C142" s="173"/>
      <c r="D142" s="174" t="s">
        <v>73</v>
      </c>
      <c r="E142" s="186" t="s">
        <v>183</v>
      </c>
      <c r="F142" s="186" t="s">
        <v>1129</v>
      </c>
      <c r="G142" s="173"/>
      <c r="H142" s="173"/>
      <c r="I142" s="176"/>
      <c r="J142" s="187">
        <f>BK142</f>
        <v>0</v>
      </c>
      <c r="K142" s="173"/>
      <c r="L142" s="178"/>
      <c r="M142" s="179"/>
      <c r="N142" s="180"/>
      <c r="O142" s="180"/>
      <c r="P142" s="181">
        <f>SUM(P143:P145)</f>
        <v>0</v>
      </c>
      <c r="Q142" s="180"/>
      <c r="R142" s="181">
        <f>SUM(R143:R145)</f>
        <v>0</v>
      </c>
      <c r="S142" s="180"/>
      <c r="T142" s="182">
        <f>SUM(T143:T145)</f>
        <v>0</v>
      </c>
      <c r="AR142" s="183" t="s">
        <v>82</v>
      </c>
      <c r="AT142" s="184" t="s">
        <v>73</v>
      </c>
      <c r="AU142" s="184" t="s">
        <v>82</v>
      </c>
      <c r="AY142" s="183" t="s">
        <v>175</v>
      </c>
      <c r="BK142" s="185">
        <f>SUM(BK143:BK145)</f>
        <v>0</v>
      </c>
    </row>
    <row r="143" spans="1:65" s="2" customFormat="1" ht="22.15" customHeight="1">
      <c r="A143" s="35"/>
      <c r="B143" s="36"/>
      <c r="C143" s="188" t="s">
        <v>213</v>
      </c>
      <c r="D143" s="188" t="s">
        <v>178</v>
      </c>
      <c r="E143" s="189" t="s">
        <v>1130</v>
      </c>
      <c r="F143" s="190" t="s">
        <v>1131</v>
      </c>
      <c r="G143" s="191" t="s">
        <v>342</v>
      </c>
      <c r="H143" s="192">
        <v>1</v>
      </c>
      <c r="I143" s="193"/>
      <c r="J143" s="194">
        <f>ROUND(I143*H143,2)</f>
        <v>0</v>
      </c>
      <c r="K143" s="190" t="s">
        <v>182</v>
      </c>
      <c r="L143" s="40"/>
      <c r="M143" s="195" t="s">
        <v>1</v>
      </c>
      <c r="N143" s="196" t="s">
        <v>39</v>
      </c>
      <c r="O143" s="72"/>
      <c r="P143" s="197">
        <f>O143*H143</f>
        <v>0</v>
      </c>
      <c r="Q143" s="197">
        <v>0</v>
      </c>
      <c r="R143" s="197">
        <f>Q143*H143</f>
        <v>0</v>
      </c>
      <c r="S143" s="197">
        <v>0</v>
      </c>
      <c r="T143" s="198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9" t="s">
        <v>183</v>
      </c>
      <c r="AT143" s="199" t="s">
        <v>178</v>
      </c>
      <c r="AU143" s="199" t="s">
        <v>84</v>
      </c>
      <c r="AY143" s="18" t="s">
        <v>175</v>
      </c>
      <c r="BE143" s="200">
        <f>IF(N143="základní",J143,0)</f>
        <v>0</v>
      </c>
      <c r="BF143" s="200">
        <f>IF(N143="snížená",J143,0)</f>
        <v>0</v>
      </c>
      <c r="BG143" s="200">
        <f>IF(N143="zákl. přenesená",J143,0)</f>
        <v>0</v>
      </c>
      <c r="BH143" s="200">
        <f>IF(N143="sníž. přenesená",J143,0)</f>
        <v>0</v>
      </c>
      <c r="BI143" s="200">
        <f>IF(N143="nulová",J143,0)</f>
        <v>0</v>
      </c>
      <c r="BJ143" s="18" t="s">
        <v>82</v>
      </c>
      <c r="BK143" s="200">
        <f>ROUND(I143*H143,2)</f>
        <v>0</v>
      </c>
      <c r="BL143" s="18" t="s">
        <v>183</v>
      </c>
      <c r="BM143" s="199" t="s">
        <v>1132</v>
      </c>
    </row>
    <row r="144" spans="1:47" s="2" customFormat="1" ht="19.5">
      <c r="A144" s="35"/>
      <c r="B144" s="36"/>
      <c r="C144" s="37"/>
      <c r="D144" s="201" t="s">
        <v>185</v>
      </c>
      <c r="E144" s="37"/>
      <c r="F144" s="202" t="s">
        <v>1133</v>
      </c>
      <c r="G144" s="37"/>
      <c r="H144" s="37"/>
      <c r="I144" s="203"/>
      <c r="J144" s="37"/>
      <c r="K144" s="37"/>
      <c r="L144" s="40"/>
      <c r="M144" s="204"/>
      <c r="N144" s="205"/>
      <c r="O144" s="72"/>
      <c r="P144" s="72"/>
      <c r="Q144" s="72"/>
      <c r="R144" s="72"/>
      <c r="S144" s="72"/>
      <c r="T144" s="73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8" t="s">
        <v>185</v>
      </c>
      <c r="AU144" s="18" t="s">
        <v>84</v>
      </c>
    </row>
    <row r="145" spans="1:47" s="2" customFormat="1" ht="12">
      <c r="A145" s="35"/>
      <c r="B145" s="36"/>
      <c r="C145" s="37"/>
      <c r="D145" s="206" t="s">
        <v>187</v>
      </c>
      <c r="E145" s="37"/>
      <c r="F145" s="207" t="s">
        <v>1134</v>
      </c>
      <c r="G145" s="37"/>
      <c r="H145" s="37"/>
      <c r="I145" s="203"/>
      <c r="J145" s="37"/>
      <c r="K145" s="37"/>
      <c r="L145" s="40"/>
      <c r="M145" s="204"/>
      <c r="N145" s="205"/>
      <c r="O145" s="72"/>
      <c r="P145" s="72"/>
      <c r="Q145" s="72"/>
      <c r="R145" s="72"/>
      <c r="S145" s="72"/>
      <c r="T145" s="73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8" t="s">
        <v>187</v>
      </c>
      <c r="AU145" s="18" t="s">
        <v>84</v>
      </c>
    </row>
    <row r="146" spans="2:63" s="12" customFormat="1" ht="25.9" customHeight="1">
      <c r="B146" s="172"/>
      <c r="C146" s="173"/>
      <c r="D146" s="174" t="s">
        <v>73</v>
      </c>
      <c r="E146" s="175" t="s">
        <v>580</v>
      </c>
      <c r="F146" s="175" t="s">
        <v>581</v>
      </c>
      <c r="G146" s="173"/>
      <c r="H146" s="173"/>
      <c r="I146" s="176"/>
      <c r="J146" s="177">
        <f>BK146</f>
        <v>0</v>
      </c>
      <c r="K146" s="173"/>
      <c r="L146" s="178"/>
      <c r="M146" s="179"/>
      <c r="N146" s="180"/>
      <c r="O146" s="180"/>
      <c r="P146" s="181">
        <f>P147+P211+P248+P293</f>
        <v>0</v>
      </c>
      <c r="Q146" s="180"/>
      <c r="R146" s="181">
        <f>R147+R211+R248+R293</f>
        <v>0.29522499999999996</v>
      </c>
      <c r="S146" s="180"/>
      <c r="T146" s="182">
        <f>T147+T211+T248+T293</f>
        <v>0.20488499999999998</v>
      </c>
      <c r="AR146" s="183" t="s">
        <v>84</v>
      </c>
      <c r="AT146" s="184" t="s">
        <v>73</v>
      </c>
      <c r="AU146" s="184" t="s">
        <v>74</v>
      </c>
      <c r="AY146" s="183" t="s">
        <v>175</v>
      </c>
      <c r="BK146" s="185">
        <f>BK147+BK211+BK248+BK293</f>
        <v>0</v>
      </c>
    </row>
    <row r="147" spans="2:63" s="12" customFormat="1" ht="22.9" customHeight="1">
      <c r="B147" s="172"/>
      <c r="C147" s="173"/>
      <c r="D147" s="174" t="s">
        <v>73</v>
      </c>
      <c r="E147" s="186" t="s">
        <v>1135</v>
      </c>
      <c r="F147" s="186" t="s">
        <v>1136</v>
      </c>
      <c r="G147" s="173"/>
      <c r="H147" s="173"/>
      <c r="I147" s="176"/>
      <c r="J147" s="187">
        <f>BK147</f>
        <v>0</v>
      </c>
      <c r="K147" s="173"/>
      <c r="L147" s="178"/>
      <c r="M147" s="179"/>
      <c r="N147" s="180"/>
      <c r="O147" s="180"/>
      <c r="P147" s="181">
        <f>SUM(P148:P210)</f>
        <v>0</v>
      </c>
      <c r="Q147" s="180"/>
      <c r="R147" s="181">
        <f>SUM(R148:R210)</f>
        <v>0.100385</v>
      </c>
      <c r="S147" s="180"/>
      <c r="T147" s="182">
        <f>SUM(T148:T210)</f>
        <v>0.136815</v>
      </c>
      <c r="AR147" s="183" t="s">
        <v>84</v>
      </c>
      <c r="AT147" s="184" t="s">
        <v>73</v>
      </c>
      <c r="AU147" s="184" t="s">
        <v>82</v>
      </c>
      <c r="AY147" s="183" t="s">
        <v>175</v>
      </c>
      <c r="BK147" s="185">
        <f>SUM(BK148:BK210)</f>
        <v>0</v>
      </c>
    </row>
    <row r="148" spans="1:65" s="2" customFormat="1" ht="19.9" customHeight="1">
      <c r="A148" s="35"/>
      <c r="B148" s="36"/>
      <c r="C148" s="188" t="s">
        <v>219</v>
      </c>
      <c r="D148" s="188" t="s">
        <v>178</v>
      </c>
      <c r="E148" s="189" t="s">
        <v>1137</v>
      </c>
      <c r="F148" s="190" t="s">
        <v>1138</v>
      </c>
      <c r="G148" s="191" t="s">
        <v>306</v>
      </c>
      <c r="H148" s="192">
        <v>2</v>
      </c>
      <c r="I148" s="193"/>
      <c r="J148" s="194">
        <f>ROUND(I148*H148,2)</f>
        <v>0</v>
      </c>
      <c r="K148" s="190" t="s">
        <v>182</v>
      </c>
      <c r="L148" s="40"/>
      <c r="M148" s="195" t="s">
        <v>1</v>
      </c>
      <c r="N148" s="196" t="s">
        <v>39</v>
      </c>
      <c r="O148" s="72"/>
      <c r="P148" s="197">
        <f>O148*H148</f>
        <v>0</v>
      </c>
      <c r="Q148" s="197">
        <v>0</v>
      </c>
      <c r="R148" s="197">
        <f>Q148*H148</f>
        <v>0</v>
      </c>
      <c r="S148" s="197">
        <v>0.0267</v>
      </c>
      <c r="T148" s="198">
        <f>S148*H148</f>
        <v>0.0534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9" t="s">
        <v>279</v>
      </c>
      <c r="AT148" s="199" t="s">
        <v>178</v>
      </c>
      <c r="AU148" s="199" t="s">
        <v>84</v>
      </c>
      <c r="AY148" s="18" t="s">
        <v>175</v>
      </c>
      <c r="BE148" s="200">
        <f>IF(N148="základní",J148,0)</f>
        <v>0</v>
      </c>
      <c r="BF148" s="200">
        <f>IF(N148="snížená",J148,0)</f>
        <v>0</v>
      </c>
      <c r="BG148" s="200">
        <f>IF(N148="zákl. přenesená",J148,0)</f>
        <v>0</v>
      </c>
      <c r="BH148" s="200">
        <f>IF(N148="sníž. přenesená",J148,0)</f>
        <v>0</v>
      </c>
      <c r="BI148" s="200">
        <f>IF(N148="nulová",J148,0)</f>
        <v>0</v>
      </c>
      <c r="BJ148" s="18" t="s">
        <v>82</v>
      </c>
      <c r="BK148" s="200">
        <f>ROUND(I148*H148,2)</f>
        <v>0</v>
      </c>
      <c r="BL148" s="18" t="s">
        <v>279</v>
      </c>
      <c r="BM148" s="199" t="s">
        <v>1139</v>
      </c>
    </row>
    <row r="149" spans="1:47" s="2" customFormat="1" ht="19.5">
      <c r="A149" s="35"/>
      <c r="B149" s="36"/>
      <c r="C149" s="37"/>
      <c r="D149" s="201" t="s">
        <v>185</v>
      </c>
      <c r="E149" s="37"/>
      <c r="F149" s="202" t="s">
        <v>1140</v>
      </c>
      <c r="G149" s="37"/>
      <c r="H149" s="37"/>
      <c r="I149" s="203"/>
      <c r="J149" s="37"/>
      <c r="K149" s="37"/>
      <c r="L149" s="40"/>
      <c r="M149" s="204"/>
      <c r="N149" s="205"/>
      <c r="O149" s="72"/>
      <c r="P149" s="72"/>
      <c r="Q149" s="72"/>
      <c r="R149" s="72"/>
      <c r="S149" s="72"/>
      <c r="T149" s="73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8" t="s">
        <v>185</v>
      </c>
      <c r="AU149" s="18" t="s">
        <v>84</v>
      </c>
    </row>
    <row r="150" spans="1:47" s="2" customFormat="1" ht="12">
      <c r="A150" s="35"/>
      <c r="B150" s="36"/>
      <c r="C150" s="37"/>
      <c r="D150" s="206" t="s">
        <v>187</v>
      </c>
      <c r="E150" s="37"/>
      <c r="F150" s="207" t="s">
        <v>1141</v>
      </c>
      <c r="G150" s="37"/>
      <c r="H150" s="37"/>
      <c r="I150" s="203"/>
      <c r="J150" s="37"/>
      <c r="K150" s="37"/>
      <c r="L150" s="40"/>
      <c r="M150" s="204"/>
      <c r="N150" s="205"/>
      <c r="O150" s="72"/>
      <c r="P150" s="72"/>
      <c r="Q150" s="72"/>
      <c r="R150" s="72"/>
      <c r="S150" s="72"/>
      <c r="T150" s="73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8" t="s">
        <v>187</v>
      </c>
      <c r="AU150" s="18" t="s">
        <v>84</v>
      </c>
    </row>
    <row r="151" spans="1:65" s="2" customFormat="1" ht="14.45" customHeight="1">
      <c r="A151" s="35"/>
      <c r="B151" s="36"/>
      <c r="C151" s="188" t="s">
        <v>225</v>
      </c>
      <c r="D151" s="188" t="s">
        <v>178</v>
      </c>
      <c r="E151" s="189" t="s">
        <v>1142</v>
      </c>
      <c r="F151" s="190" t="s">
        <v>1143</v>
      </c>
      <c r="G151" s="191" t="s">
        <v>198</v>
      </c>
      <c r="H151" s="192">
        <v>1</v>
      </c>
      <c r="I151" s="193"/>
      <c r="J151" s="194">
        <f>ROUND(I151*H151,2)</f>
        <v>0</v>
      </c>
      <c r="K151" s="190" t="s">
        <v>182</v>
      </c>
      <c r="L151" s="40"/>
      <c r="M151" s="195" t="s">
        <v>1</v>
      </c>
      <c r="N151" s="196" t="s">
        <v>39</v>
      </c>
      <c r="O151" s="72"/>
      <c r="P151" s="197">
        <f>O151*H151</f>
        <v>0</v>
      </c>
      <c r="Q151" s="197">
        <v>0.02003</v>
      </c>
      <c r="R151" s="197">
        <f>Q151*H151</f>
        <v>0.02003</v>
      </c>
      <c r="S151" s="197">
        <v>0.02003</v>
      </c>
      <c r="T151" s="198">
        <f>S151*H151</f>
        <v>0.02003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99" t="s">
        <v>279</v>
      </c>
      <c r="AT151" s="199" t="s">
        <v>178</v>
      </c>
      <c r="AU151" s="199" t="s">
        <v>84</v>
      </c>
      <c r="AY151" s="18" t="s">
        <v>175</v>
      </c>
      <c r="BE151" s="200">
        <f>IF(N151="základní",J151,0)</f>
        <v>0</v>
      </c>
      <c r="BF151" s="200">
        <f>IF(N151="snížená",J151,0)</f>
        <v>0</v>
      </c>
      <c r="BG151" s="200">
        <f>IF(N151="zákl. přenesená",J151,0)</f>
        <v>0</v>
      </c>
      <c r="BH151" s="200">
        <f>IF(N151="sníž. přenesená",J151,0)</f>
        <v>0</v>
      </c>
      <c r="BI151" s="200">
        <f>IF(N151="nulová",J151,0)</f>
        <v>0</v>
      </c>
      <c r="BJ151" s="18" t="s">
        <v>82</v>
      </c>
      <c r="BK151" s="200">
        <f>ROUND(I151*H151,2)</f>
        <v>0</v>
      </c>
      <c r="BL151" s="18" t="s">
        <v>279</v>
      </c>
      <c r="BM151" s="199" t="s">
        <v>1144</v>
      </c>
    </row>
    <row r="152" spans="1:47" s="2" customFormat="1" ht="19.5">
      <c r="A152" s="35"/>
      <c r="B152" s="36"/>
      <c r="C152" s="37"/>
      <c r="D152" s="201" t="s">
        <v>185</v>
      </c>
      <c r="E152" s="37"/>
      <c r="F152" s="202" t="s">
        <v>1145</v>
      </c>
      <c r="G152" s="37"/>
      <c r="H152" s="37"/>
      <c r="I152" s="203"/>
      <c r="J152" s="37"/>
      <c r="K152" s="37"/>
      <c r="L152" s="40"/>
      <c r="M152" s="204"/>
      <c r="N152" s="205"/>
      <c r="O152" s="72"/>
      <c r="P152" s="72"/>
      <c r="Q152" s="72"/>
      <c r="R152" s="72"/>
      <c r="S152" s="72"/>
      <c r="T152" s="73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8" t="s">
        <v>185</v>
      </c>
      <c r="AU152" s="18" t="s">
        <v>84</v>
      </c>
    </row>
    <row r="153" spans="1:47" s="2" customFormat="1" ht="12">
      <c r="A153" s="35"/>
      <c r="B153" s="36"/>
      <c r="C153" s="37"/>
      <c r="D153" s="206" t="s">
        <v>187</v>
      </c>
      <c r="E153" s="37"/>
      <c r="F153" s="207" t="s">
        <v>1146</v>
      </c>
      <c r="G153" s="37"/>
      <c r="H153" s="37"/>
      <c r="I153" s="203"/>
      <c r="J153" s="37"/>
      <c r="K153" s="37"/>
      <c r="L153" s="40"/>
      <c r="M153" s="204"/>
      <c r="N153" s="205"/>
      <c r="O153" s="72"/>
      <c r="P153" s="72"/>
      <c r="Q153" s="72"/>
      <c r="R153" s="72"/>
      <c r="S153" s="72"/>
      <c r="T153" s="73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8" t="s">
        <v>187</v>
      </c>
      <c r="AU153" s="18" t="s">
        <v>84</v>
      </c>
    </row>
    <row r="154" spans="1:65" s="2" customFormat="1" ht="14.45" customHeight="1">
      <c r="A154" s="35"/>
      <c r="B154" s="36"/>
      <c r="C154" s="188" t="s">
        <v>232</v>
      </c>
      <c r="D154" s="188" t="s">
        <v>178</v>
      </c>
      <c r="E154" s="189" t="s">
        <v>1147</v>
      </c>
      <c r="F154" s="190" t="s">
        <v>1148</v>
      </c>
      <c r="G154" s="191" t="s">
        <v>198</v>
      </c>
      <c r="H154" s="192">
        <v>2</v>
      </c>
      <c r="I154" s="193"/>
      <c r="J154" s="194">
        <f>ROUND(I154*H154,2)</f>
        <v>0</v>
      </c>
      <c r="K154" s="190" t="s">
        <v>182</v>
      </c>
      <c r="L154" s="40"/>
      <c r="M154" s="195" t="s">
        <v>1</v>
      </c>
      <c r="N154" s="196" t="s">
        <v>39</v>
      </c>
      <c r="O154" s="72"/>
      <c r="P154" s="197">
        <f>O154*H154</f>
        <v>0</v>
      </c>
      <c r="Q154" s="197">
        <v>0.02403</v>
      </c>
      <c r="R154" s="197">
        <f>Q154*H154</f>
        <v>0.04806</v>
      </c>
      <c r="S154" s="197">
        <v>0.02403</v>
      </c>
      <c r="T154" s="198">
        <f>S154*H154</f>
        <v>0.04806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99" t="s">
        <v>279</v>
      </c>
      <c r="AT154" s="199" t="s">
        <v>178</v>
      </c>
      <c r="AU154" s="199" t="s">
        <v>84</v>
      </c>
      <c r="AY154" s="18" t="s">
        <v>175</v>
      </c>
      <c r="BE154" s="200">
        <f>IF(N154="základní",J154,0)</f>
        <v>0</v>
      </c>
      <c r="BF154" s="200">
        <f>IF(N154="snížená",J154,0)</f>
        <v>0</v>
      </c>
      <c r="BG154" s="200">
        <f>IF(N154="zákl. přenesená",J154,0)</f>
        <v>0</v>
      </c>
      <c r="BH154" s="200">
        <f>IF(N154="sníž. přenesená",J154,0)</f>
        <v>0</v>
      </c>
      <c r="BI154" s="200">
        <f>IF(N154="nulová",J154,0)</f>
        <v>0</v>
      </c>
      <c r="BJ154" s="18" t="s">
        <v>82</v>
      </c>
      <c r="BK154" s="200">
        <f>ROUND(I154*H154,2)</f>
        <v>0</v>
      </c>
      <c r="BL154" s="18" t="s">
        <v>279</v>
      </c>
      <c r="BM154" s="199" t="s">
        <v>1149</v>
      </c>
    </row>
    <row r="155" spans="1:47" s="2" customFormat="1" ht="19.5">
      <c r="A155" s="35"/>
      <c r="B155" s="36"/>
      <c r="C155" s="37"/>
      <c r="D155" s="201" t="s">
        <v>185</v>
      </c>
      <c r="E155" s="37"/>
      <c r="F155" s="202" t="s">
        <v>1150</v>
      </c>
      <c r="G155" s="37"/>
      <c r="H155" s="37"/>
      <c r="I155" s="203"/>
      <c r="J155" s="37"/>
      <c r="K155" s="37"/>
      <c r="L155" s="40"/>
      <c r="M155" s="204"/>
      <c r="N155" s="205"/>
      <c r="O155" s="72"/>
      <c r="P155" s="72"/>
      <c r="Q155" s="72"/>
      <c r="R155" s="72"/>
      <c r="S155" s="72"/>
      <c r="T155" s="73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8" t="s">
        <v>185</v>
      </c>
      <c r="AU155" s="18" t="s">
        <v>84</v>
      </c>
    </row>
    <row r="156" spans="1:47" s="2" customFormat="1" ht="12">
      <c r="A156" s="35"/>
      <c r="B156" s="36"/>
      <c r="C156" s="37"/>
      <c r="D156" s="206" t="s">
        <v>187</v>
      </c>
      <c r="E156" s="37"/>
      <c r="F156" s="207" t="s">
        <v>1151</v>
      </c>
      <c r="G156" s="37"/>
      <c r="H156" s="37"/>
      <c r="I156" s="203"/>
      <c r="J156" s="37"/>
      <c r="K156" s="37"/>
      <c r="L156" s="40"/>
      <c r="M156" s="204"/>
      <c r="N156" s="205"/>
      <c r="O156" s="72"/>
      <c r="P156" s="72"/>
      <c r="Q156" s="72"/>
      <c r="R156" s="72"/>
      <c r="S156" s="72"/>
      <c r="T156" s="73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8" t="s">
        <v>187</v>
      </c>
      <c r="AU156" s="18" t="s">
        <v>84</v>
      </c>
    </row>
    <row r="157" spans="1:65" s="2" customFormat="1" ht="14.45" customHeight="1">
      <c r="A157" s="35"/>
      <c r="B157" s="36"/>
      <c r="C157" s="188" t="s">
        <v>239</v>
      </c>
      <c r="D157" s="188" t="s">
        <v>178</v>
      </c>
      <c r="E157" s="189" t="s">
        <v>1152</v>
      </c>
      <c r="F157" s="190" t="s">
        <v>1153</v>
      </c>
      <c r="G157" s="191" t="s">
        <v>198</v>
      </c>
      <c r="H157" s="192">
        <v>2</v>
      </c>
      <c r="I157" s="193"/>
      <c r="J157" s="194">
        <f>ROUND(I157*H157,2)</f>
        <v>0</v>
      </c>
      <c r="K157" s="190" t="s">
        <v>182</v>
      </c>
      <c r="L157" s="40"/>
      <c r="M157" s="195" t="s">
        <v>1</v>
      </c>
      <c r="N157" s="196" t="s">
        <v>39</v>
      </c>
      <c r="O157" s="72"/>
      <c r="P157" s="197">
        <f>O157*H157</f>
        <v>0</v>
      </c>
      <c r="Q157" s="197">
        <v>0</v>
      </c>
      <c r="R157" s="197">
        <f>Q157*H157</f>
        <v>0</v>
      </c>
      <c r="S157" s="197">
        <v>0</v>
      </c>
      <c r="T157" s="198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9" t="s">
        <v>279</v>
      </c>
      <c r="AT157" s="199" t="s">
        <v>178</v>
      </c>
      <c r="AU157" s="199" t="s">
        <v>84</v>
      </c>
      <c r="AY157" s="18" t="s">
        <v>175</v>
      </c>
      <c r="BE157" s="200">
        <f>IF(N157="základní",J157,0)</f>
        <v>0</v>
      </c>
      <c r="BF157" s="200">
        <f>IF(N157="snížená",J157,0)</f>
        <v>0</v>
      </c>
      <c r="BG157" s="200">
        <f>IF(N157="zákl. přenesená",J157,0)</f>
        <v>0</v>
      </c>
      <c r="BH157" s="200">
        <f>IF(N157="sníž. přenesená",J157,0)</f>
        <v>0</v>
      </c>
      <c r="BI157" s="200">
        <f>IF(N157="nulová",J157,0)</f>
        <v>0</v>
      </c>
      <c r="BJ157" s="18" t="s">
        <v>82</v>
      </c>
      <c r="BK157" s="200">
        <f>ROUND(I157*H157,2)</f>
        <v>0</v>
      </c>
      <c r="BL157" s="18" t="s">
        <v>279</v>
      </c>
      <c r="BM157" s="199" t="s">
        <v>1154</v>
      </c>
    </row>
    <row r="158" spans="1:47" s="2" customFormat="1" ht="12">
      <c r="A158" s="35"/>
      <c r="B158" s="36"/>
      <c r="C158" s="37"/>
      <c r="D158" s="201" t="s">
        <v>185</v>
      </c>
      <c r="E158" s="37"/>
      <c r="F158" s="202" t="s">
        <v>1155</v>
      </c>
      <c r="G158" s="37"/>
      <c r="H158" s="37"/>
      <c r="I158" s="203"/>
      <c r="J158" s="37"/>
      <c r="K158" s="37"/>
      <c r="L158" s="40"/>
      <c r="M158" s="204"/>
      <c r="N158" s="205"/>
      <c r="O158" s="72"/>
      <c r="P158" s="72"/>
      <c r="Q158" s="72"/>
      <c r="R158" s="72"/>
      <c r="S158" s="72"/>
      <c r="T158" s="73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8" t="s">
        <v>185</v>
      </c>
      <c r="AU158" s="18" t="s">
        <v>84</v>
      </c>
    </row>
    <row r="159" spans="1:47" s="2" customFormat="1" ht="12">
      <c r="A159" s="35"/>
      <c r="B159" s="36"/>
      <c r="C159" s="37"/>
      <c r="D159" s="206" t="s">
        <v>187</v>
      </c>
      <c r="E159" s="37"/>
      <c r="F159" s="207" t="s">
        <v>1156</v>
      </c>
      <c r="G159" s="37"/>
      <c r="H159" s="37"/>
      <c r="I159" s="203"/>
      <c r="J159" s="37"/>
      <c r="K159" s="37"/>
      <c r="L159" s="40"/>
      <c r="M159" s="204"/>
      <c r="N159" s="205"/>
      <c r="O159" s="72"/>
      <c r="P159" s="72"/>
      <c r="Q159" s="72"/>
      <c r="R159" s="72"/>
      <c r="S159" s="72"/>
      <c r="T159" s="73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8" t="s">
        <v>187</v>
      </c>
      <c r="AU159" s="18" t="s">
        <v>84</v>
      </c>
    </row>
    <row r="160" spans="1:65" s="2" customFormat="1" ht="14.45" customHeight="1">
      <c r="A160" s="35"/>
      <c r="B160" s="36"/>
      <c r="C160" s="188" t="s">
        <v>247</v>
      </c>
      <c r="D160" s="188" t="s">
        <v>178</v>
      </c>
      <c r="E160" s="189" t="s">
        <v>1157</v>
      </c>
      <c r="F160" s="190" t="s">
        <v>1158</v>
      </c>
      <c r="G160" s="191" t="s">
        <v>306</v>
      </c>
      <c r="H160" s="192">
        <v>0.5</v>
      </c>
      <c r="I160" s="193"/>
      <c r="J160" s="194">
        <f>ROUND(I160*H160,2)</f>
        <v>0</v>
      </c>
      <c r="K160" s="190" t="s">
        <v>182</v>
      </c>
      <c r="L160" s="40"/>
      <c r="M160" s="195" t="s">
        <v>1</v>
      </c>
      <c r="N160" s="196" t="s">
        <v>39</v>
      </c>
      <c r="O160" s="72"/>
      <c r="P160" s="197">
        <f>O160*H160</f>
        <v>0</v>
      </c>
      <c r="Q160" s="197">
        <v>0</v>
      </c>
      <c r="R160" s="197">
        <f>Q160*H160</f>
        <v>0</v>
      </c>
      <c r="S160" s="197">
        <v>0.03065</v>
      </c>
      <c r="T160" s="198">
        <f>S160*H160</f>
        <v>0.015325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9" t="s">
        <v>279</v>
      </c>
      <c r="AT160" s="199" t="s">
        <v>178</v>
      </c>
      <c r="AU160" s="199" t="s">
        <v>84</v>
      </c>
      <c r="AY160" s="18" t="s">
        <v>175</v>
      </c>
      <c r="BE160" s="200">
        <f>IF(N160="základní",J160,0)</f>
        <v>0</v>
      </c>
      <c r="BF160" s="200">
        <f>IF(N160="snížená",J160,0)</f>
        <v>0</v>
      </c>
      <c r="BG160" s="200">
        <f>IF(N160="zákl. přenesená",J160,0)</f>
        <v>0</v>
      </c>
      <c r="BH160" s="200">
        <f>IF(N160="sníž. přenesená",J160,0)</f>
        <v>0</v>
      </c>
      <c r="BI160" s="200">
        <f>IF(N160="nulová",J160,0)</f>
        <v>0</v>
      </c>
      <c r="BJ160" s="18" t="s">
        <v>82</v>
      </c>
      <c r="BK160" s="200">
        <f>ROUND(I160*H160,2)</f>
        <v>0</v>
      </c>
      <c r="BL160" s="18" t="s">
        <v>279</v>
      </c>
      <c r="BM160" s="199" t="s">
        <v>1159</v>
      </c>
    </row>
    <row r="161" spans="1:47" s="2" customFormat="1" ht="19.5">
      <c r="A161" s="35"/>
      <c r="B161" s="36"/>
      <c r="C161" s="37"/>
      <c r="D161" s="201" t="s">
        <v>185</v>
      </c>
      <c r="E161" s="37"/>
      <c r="F161" s="202" t="s">
        <v>1160</v>
      </c>
      <c r="G161" s="37"/>
      <c r="H161" s="37"/>
      <c r="I161" s="203"/>
      <c r="J161" s="37"/>
      <c r="K161" s="37"/>
      <c r="L161" s="40"/>
      <c r="M161" s="204"/>
      <c r="N161" s="205"/>
      <c r="O161" s="72"/>
      <c r="P161" s="72"/>
      <c r="Q161" s="72"/>
      <c r="R161" s="72"/>
      <c r="S161" s="72"/>
      <c r="T161" s="73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8" t="s">
        <v>185</v>
      </c>
      <c r="AU161" s="18" t="s">
        <v>84</v>
      </c>
    </row>
    <row r="162" spans="1:47" s="2" customFormat="1" ht="12">
      <c r="A162" s="35"/>
      <c r="B162" s="36"/>
      <c r="C162" s="37"/>
      <c r="D162" s="206" t="s">
        <v>187</v>
      </c>
      <c r="E162" s="37"/>
      <c r="F162" s="207" t="s">
        <v>1161</v>
      </c>
      <c r="G162" s="37"/>
      <c r="H162" s="37"/>
      <c r="I162" s="203"/>
      <c r="J162" s="37"/>
      <c r="K162" s="37"/>
      <c r="L162" s="40"/>
      <c r="M162" s="204"/>
      <c r="N162" s="205"/>
      <c r="O162" s="72"/>
      <c r="P162" s="72"/>
      <c r="Q162" s="72"/>
      <c r="R162" s="72"/>
      <c r="S162" s="72"/>
      <c r="T162" s="73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8" t="s">
        <v>187</v>
      </c>
      <c r="AU162" s="18" t="s">
        <v>84</v>
      </c>
    </row>
    <row r="163" spans="1:65" s="2" customFormat="1" ht="14.45" customHeight="1">
      <c r="A163" s="35"/>
      <c r="B163" s="36"/>
      <c r="C163" s="188" t="s">
        <v>8</v>
      </c>
      <c r="D163" s="188" t="s">
        <v>178</v>
      </c>
      <c r="E163" s="189" t="s">
        <v>1162</v>
      </c>
      <c r="F163" s="190" t="s">
        <v>1163</v>
      </c>
      <c r="G163" s="191" t="s">
        <v>306</v>
      </c>
      <c r="H163" s="192">
        <v>7</v>
      </c>
      <c r="I163" s="193"/>
      <c r="J163" s="194">
        <f>ROUND(I163*H163,2)</f>
        <v>0</v>
      </c>
      <c r="K163" s="190" t="s">
        <v>182</v>
      </c>
      <c r="L163" s="40"/>
      <c r="M163" s="195" t="s">
        <v>1</v>
      </c>
      <c r="N163" s="196" t="s">
        <v>39</v>
      </c>
      <c r="O163" s="72"/>
      <c r="P163" s="197">
        <f>O163*H163</f>
        <v>0</v>
      </c>
      <c r="Q163" s="197">
        <v>0.00142</v>
      </c>
      <c r="R163" s="197">
        <f>Q163*H163</f>
        <v>0.009940000000000001</v>
      </c>
      <c r="S163" s="197">
        <v>0</v>
      </c>
      <c r="T163" s="198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99" t="s">
        <v>279</v>
      </c>
      <c r="AT163" s="199" t="s">
        <v>178</v>
      </c>
      <c r="AU163" s="199" t="s">
        <v>84</v>
      </c>
      <c r="AY163" s="18" t="s">
        <v>175</v>
      </c>
      <c r="BE163" s="200">
        <f>IF(N163="základní",J163,0)</f>
        <v>0</v>
      </c>
      <c r="BF163" s="200">
        <f>IF(N163="snížená",J163,0)</f>
        <v>0</v>
      </c>
      <c r="BG163" s="200">
        <f>IF(N163="zákl. přenesená",J163,0)</f>
        <v>0</v>
      </c>
      <c r="BH163" s="200">
        <f>IF(N163="sníž. přenesená",J163,0)</f>
        <v>0</v>
      </c>
      <c r="BI163" s="200">
        <f>IF(N163="nulová",J163,0)</f>
        <v>0</v>
      </c>
      <c r="BJ163" s="18" t="s">
        <v>82</v>
      </c>
      <c r="BK163" s="200">
        <f>ROUND(I163*H163,2)</f>
        <v>0</v>
      </c>
      <c r="BL163" s="18" t="s">
        <v>279</v>
      </c>
      <c r="BM163" s="199" t="s">
        <v>1164</v>
      </c>
    </row>
    <row r="164" spans="1:47" s="2" customFormat="1" ht="12">
      <c r="A164" s="35"/>
      <c r="B164" s="36"/>
      <c r="C164" s="37"/>
      <c r="D164" s="201" t="s">
        <v>185</v>
      </c>
      <c r="E164" s="37"/>
      <c r="F164" s="202" t="s">
        <v>1165</v>
      </c>
      <c r="G164" s="37"/>
      <c r="H164" s="37"/>
      <c r="I164" s="203"/>
      <c r="J164" s="37"/>
      <c r="K164" s="37"/>
      <c r="L164" s="40"/>
      <c r="M164" s="204"/>
      <c r="N164" s="205"/>
      <c r="O164" s="72"/>
      <c r="P164" s="72"/>
      <c r="Q164" s="72"/>
      <c r="R164" s="72"/>
      <c r="S164" s="72"/>
      <c r="T164" s="73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8" t="s">
        <v>185</v>
      </c>
      <c r="AU164" s="18" t="s">
        <v>84</v>
      </c>
    </row>
    <row r="165" spans="1:47" s="2" customFormat="1" ht="12">
      <c r="A165" s="35"/>
      <c r="B165" s="36"/>
      <c r="C165" s="37"/>
      <c r="D165" s="206" t="s">
        <v>187</v>
      </c>
      <c r="E165" s="37"/>
      <c r="F165" s="207" t="s">
        <v>1166</v>
      </c>
      <c r="G165" s="37"/>
      <c r="H165" s="37"/>
      <c r="I165" s="203"/>
      <c r="J165" s="37"/>
      <c r="K165" s="37"/>
      <c r="L165" s="40"/>
      <c r="M165" s="204"/>
      <c r="N165" s="205"/>
      <c r="O165" s="72"/>
      <c r="P165" s="72"/>
      <c r="Q165" s="72"/>
      <c r="R165" s="72"/>
      <c r="S165" s="72"/>
      <c r="T165" s="73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8" t="s">
        <v>187</v>
      </c>
      <c r="AU165" s="18" t="s">
        <v>84</v>
      </c>
    </row>
    <row r="166" spans="1:65" s="2" customFormat="1" ht="14.45" customHeight="1">
      <c r="A166" s="35"/>
      <c r="B166" s="36"/>
      <c r="C166" s="188" t="s">
        <v>260</v>
      </c>
      <c r="D166" s="188" t="s">
        <v>178</v>
      </c>
      <c r="E166" s="189" t="s">
        <v>1167</v>
      </c>
      <c r="F166" s="190" t="s">
        <v>1168</v>
      </c>
      <c r="G166" s="191" t="s">
        <v>306</v>
      </c>
      <c r="H166" s="192">
        <v>3</v>
      </c>
      <c r="I166" s="193"/>
      <c r="J166" s="194">
        <f>ROUND(I166*H166,2)</f>
        <v>0</v>
      </c>
      <c r="K166" s="190" t="s">
        <v>182</v>
      </c>
      <c r="L166" s="40"/>
      <c r="M166" s="195" t="s">
        <v>1</v>
      </c>
      <c r="N166" s="196" t="s">
        <v>39</v>
      </c>
      <c r="O166" s="72"/>
      <c r="P166" s="197">
        <f>O166*H166</f>
        <v>0</v>
      </c>
      <c r="Q166" s="197">
        <v>0.00304</v>
      </c>
      <c r="R166" s="197">
        <f>Q166*H166</f>
        <v>0.00912</v>
      </c>
      <c r="S166" s="197">
        <v>0</v>
      </c>
      <c r="T166" s="198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99" t="s">
        <v>279</v>
      </c>
      <c r="AT166" s="199" t="s">
        <v>178</v>
      </c>
      <c r="AU166" s="199" t="s">
        <v>84</v>
      </c>
      <c r="AY166" s="18" t="s">
        <v>175</v>
      </c>
      <c r="BE166" s="200">
        <f>IF(N166="základní",J166,0)</f>
        <v>0</v>
      </c>
      <c r="BF166" s="200">
        <f>IF(N166="snížená",J166,0)</f>
        <v>0</v>
      </c>
      <c r="BG166" s="200">
        <f>IF(N166="zákl. přenesená",J166,0)</f>
        <v>0</v>
      </c>
      <c r="BH166" s="200">
        <f>IF(N166="sníž. přenesená",J166,0)</f>
        <v>0</v>
      </c>
      <c r="BI166" s="200">
        <f>IF(N166="nulová",J166,0)</f>
        <v>0</v>
      </c>
      <c r="BJ166" s="18" t="s">
        <v>82</v>
      </c>
      <c r="BK166" s="200">
        <f>ROUND(I166*H166,2)</f>
        <v>0</v>
      </c>
      <c r="BL166" s="18" t="s">
        <v>279</v>
      </c>
      <c r="BM166" s="199" t="s">
        <v>1169</v>
      </c>
    </row>
    <row r="167" spans="1:47" s="2" customFormat="1" ht="12">
      <c r="A167" s="35"/>
      <c r="B167" s="36"/>
      <c r="C167" s="37"/>
      <c r="D167" s="201" t="s">
        <v>185</v>
      </c>
      <c r="E167" s="37"/>
      <c r="F167" s="202" t="s">
        <v>1170</v>
      </c>
      <c r="G167" s="37"/>
      <c r="H167" s="37"/>
      <c r="I167" s="203"/>
      <c r="J167" s="37"/>
      <c r="K167" s="37"/>
      <c r="L167" s="40"/>
      <c r="M167" s="204"/>
      <c r="N167" s="205"/>
      <c r="O167" s="72"/>
      <c r="P167" s="72"/>
      <c r="Q167" s="72"/>
      <c r="R167" s="72"/>
      <c r="S167" s="72"/>
      <c r="T167" s="73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8" t="s">
        <v>185</v>
      </c>
      <c r="AU167" s="18" t="s">
        <v>84</v>
      </c>
    </row>
    <row r="168" spans="1:47" s="2" customFormat="1" ht="12">
      <c r="A168" s="35"/>
      <c r="B168" s="36"/>
      <c r="C168" s="37"/>
      <c r="D168" s="206" t="s">
        <v>187</v>
      </c>
      <c r="E168" s="37"/>
      <c r="F168" s="207" t="s">
        <v>1171</v>
      </c>
      <c r="G168" s="37"/>
      <c r="H168" s="37"/>
      <c r="I168" s="203"/>
      <c r="J168" s="37"/>
      <c r="K168" s="37"/>
      <c r="L168" s="40"/>
      <c r="M168" s="204"/>
      <c r="N168" s="205"/>
      <c r="O168" s="72"/>
      <c r="P168" s="72"/>
      <c r="Q168" s="72"/>
      <c r="R168" s="72"/>
      <c r="S168" s="72"/>
      <c r="T168" s="73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8" t="s">
        <v>187</v>
      </c>
      <c r="AU168" s="18" t="s">
        <v>84</v>
      </c>
    </row>
    <row r="169" spans="1:65" s="2" customFormat="1" ht="14.45" customHeight="1">
      <c r="A169" s="35"/>
      <c r="B169" s="36"/>
      <c r="C169" s="188" t="s">
        <v>266</v>
      </c>
      <c r="D169" s="188" t="s">
        <v>178</v>
      </c>
      <c r="E169" s="189" t="s">
        <v>1172</v>
      </c>
      <c r="F169" s="190" t="s">
        <v>1173</v>
      </c>
      <c r="G169" s="191" t="s">
        <v>181</v>
      </c>
      <c r="H169" s="192">
        <v>2</v>
      </c>
      <c r="I169" s="193"/>
      <c r="J169" s="194">
        <f>ROUND(I169*H169,2)</f>
        <v>0</v>
      </c>
      <c r="K169" s="190" t="s">
        <v>1</v>
      </c>
      <c r="L169" s="40"/>
      <c r="M169" s="195" t="s">
        <v>1</v>
      </c>
      <c r="N169" s="196" t="s">
        <v>39</v>
      </c>
      <c r="O169" s="72"/>
      <c r="P169" s="197">
        <f>O169*H169</f>
        <v>0</v>
      </c>
      <c r="Q169" s="197">
        <v>0</v>
      </c>
      <c r="R169" s="197">
        <f>Q169*H169</f>
        <v>0</v>
      </c>
      <c r="S169" s="197">
        <v>0</v>
      </c>
      <c r="T169" s="198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99" t="s">
        <v>279</v>
      </c>
      <c r="AT169" s="199" t="s">
        <v>178</v>
      </c>
      <c r="AU169" s="199" t="s">
        <v>84</v>
      </c>
      <c r="AY169" s="18" t="s">
        <v>175</v>
      </c>
      <c r="BE169" s="200">
        <f>IF(N169="základní",J169,0)</f>
        <v>0</v>
      </c>
      <c r="BF169" s="200">
        <f>IF(N169="snížená",J169,0)</f>
        <v>0</v>
      </c>
      <c r="BG169" s="200">
        <f>IF(N169="zákl. přenesená",J169,0)</f>
        <v>0</v>
      </c>
      <c r="BH169" s="200">
        <f>IF(N169="sníž. přenesená",J169,0)</f>
        <v>0</v>
      </c>
      <c r="BI169" s="200">
        <f>IF(N169="nulová",J169,0)</f>
        <v>0</v>
      </c>
      <c r="BJ169" s="18" t="s">
        <v>82</v>
      </c>
      <c r="BK169" s="200">
        <f>ROUND(I169*H169,2)</f>
        <v>0</v>
      </c>
      <c r="BL169" s="18" t="s">
        <v>279</v>
      </c>
      <c r="BM169" s="199" t="s">
        <v>1174</v>
      </c>
    </row>
    <row r="170" spans="1:47" s="2" customFormat="1" ht="12">
      <c r="A170" s="35"/>
      <c r="B170" s="36"/>
      <c r="C170" s="37"/>
      <c r="D170" s="201" t="s">
        <v>185</v>
      </c>
      <c r="E170" s="37"/>
      <c r="F170" s="202" t="s">
        <v>1173</v>
      </c>
      <c r="G170" s="37"/>
      <c r="H170" s="37"/>
      <c r="I170" s="203"/>
      <c r="J170" s="37"/>
      <c r="K170" s="37"/>
      <c r="L170" s="40"/>
      <c r="M170" s="204"/>
      <c r="N170" s="205"/>
      <c r="O170" s="72"/>
      <c r="P170" s="72"/>
      <c r="Q170" s="72"/>
      <c r="R170" s="72"/>
      <c r="S170" s="72"/>
      <c r="T170" s="73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8" t="s">
        <v>185</v>
      </c>
      <c r="AU170" s="18" t="s">
        <v>84</v>
      </c>
    </row>
    <row r="171" spans="1:65" s="2" customFormat="1" ht="14.45" customHeight="1">
      <c r="A171" s="35"/>
      <c r="B171" s="36"/>
      <c r="C171" s="188" t="s">
        <v>272</v>
      </c>
      <c r="D171" s="188" t="s">
        <v>178</v>
      </c>
      <c r="E171" s="189" t="s">
        <v>1175</v>
      </c>
      <c r="F171" s="190" t="s">
        <v>1176</v>
      </c>
      <c r="G171" s="191" t="s">
        <v>306</v>
      </c>
      <c r="H171" s="192">
        <v>1.5</v>
      </c>
      <c r="I171" s="193"/>
      <c r="J171" s="194">
        <f>ROUND(I171*H171,2)</f>
        <v>0</v>
      </c>
      <c r="K171" s="190" t="s">
        <v>182</v>
      </c>
      <c r="L171" s="40"/>
      <c r="M171" s="195" t="s">
        <v>1</v>
      </c>
      <c r="N171" s="196" t="s">
        <v>39</v>
      </c>
      <c r="O171" s="72"/>
      <c r="P171" s="197">
        <f>O171*H171</f>
        <v>0</v>
      </c>
      <c r="Q171" s="197">
        <v>0.00201</v>
      </c>
      <c r="R171" s="197">
        <f>Q171*H171</f>
        <v>0.0030150000000000003</v>
      </c>
      <c r="S171" s="197">
        <v>0</v>
      </c>
      <c r="T171" s="198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99" t="s">
        <v>279</v>
      </c>
      <c r="AT171" s="199" t="s">
        <v>178</v>
      </c>
      <c r="AU171" s="199" t="s">
        <v>84</v>
      </c>
      <c r="AY171" s="18" t="s">
        <v>175</v>
      </c>
      <c r="BE171" s="200">
        <f>IF(N171="základní",J171,0)</f>
        <v>0</v>
      </c>
      <c r="BF171" s="200">
        <f>IF(N171="snížená",J171,0)</f>
        <v>0</v>
      </c>
      <c r="BG171" s="200">
        <f>IF(N171="zákl. přenesená",J171,0)</f>
        <v>0</v>
      </c>
      <c r="BH171" s="200">
        <f>IF(N171="sníž. přenesená",J171,0)</f>
        <v>0</v>
      </c>
      <c r="BI171" s="200">
        <f>IF(N171="nulová",J171,0)</f>
        <v>0</v>
      </c>
      <c r="BJ171" s="18" t="s">
        <v>82</v>
      </c>
      <c r="BK171" s="200">
        <f>ROUND(I171*H171,2)</f>
        <v>0</v>
      </c>
      <c r="BL171" s="18" t="s">
        <v>279</v>
      </c>
      <c r="BM171" s="199" t="s">
        <v>1177</v>
      </c>
    </row>
    <row r="172" spans="1:47" s="2" customFormat="1" ht="12">
      <c r="A172" s="35"/>
      <c r="B172" s="36"/>
      <c r="C172" s="37"/>
      <c r="D172" s="201" t="s">
        <v>185</v>
      </c>
      <c r="E172" s="37"/>
      <c r="F172" s="202" t="s">
        <v>1178</v>
      </c>
      <c r="G172" s="37"/>
      <c r="H172" s="37"/>
      <c r="I172" s="203"/>
      <c r="J172" s="37"/>
      <c r="K172" s="37"/>
      <c r="L172" s="40"/>
      <c r="M172" s="204"/>
      <c r="N172" s="205"/>
      <c r="O172" s="72"/>
      <c r="P172" s="72"/>
      <c r="Q172" s="72"/>
      <c r="R172" s="72"/>
      <c r="S172" s="72"/>
      <c r="T172" s="73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8" t="s">
        <v>185</v>
      </c>
      <c r="AU172" s="18" t="s">
        <v>84</v>
      </c>
    </row>
    <row r="173" spans="1:47" s="2" customFormat="1" ht="12">
      <c r="A173" s="35"/>
      <c r="B173" s="36"/>
      <c r="C173" s="37"/>
      <c r="D173" s="206" t="s">
        <v>187</v>
      </c>
      <c r="E173" s="37"/>
      <c r="F173" s="207" t="s">
        <v>1179</v>
      </c>
      <c r="G173" s="37"/>
      <c r="H173" s="37"/>
      <c r="I173" s="203"/>
      <c r="J173" s="37"/>
      <c r="K173" s="37"/>
      <c r="L173" s="40"/>
      <c r="M173" s="204"/>
      <c r="N173" s="205"/>
      <c r="O173" s="72"/>
      <c r="P173" s="72"/>
      <c r="Q173" s="72"/>
      <c r="R173" s="72"/>
      <c r="S173" s="72"/>
      <c r="T173" s="73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8" t="s">
        <v>187</v>
      </c>
      <c r="AU173" s="18" t="s">
        <v>84</v>
      </c>
    </row>
    <row r="174" spans="1:65" s="2" customFormat="1" ht="14.45" customHeight="1">
      <c r="A174" s="35"/>
      <c r="B174" s="36"/>
      <c r="C174" s="188" t="s">
        <v>279</v>
      </c>
      <c r="D174" s="188" t="s">
        <v>178</v>
      </c>
      <c r="E174" s="189" t="s">
        <v>1180</v>
      </c>
      <c r="F174" s="190" t="s">
        <v>1181</v>
      </c>
      <c r="G174" s="191" t="s">
        <v>306</v>
      </c>
      <c r="H174" s="192">
        <v>3</v>
      </c>
      <c r="I174" s="193"/>
      <c r="J174" s="194">
        <f>ROUND(I174*H174,2)</f>
        <v>0</v>
      </c>
      <c r="K174" s="190" t="s">
        <v>182</v>
      </c>
      <c r="L174" s="40"/>
      <c r="M174" s="195" t="s">
        <v>1</v>
      </c>
      <c r="N174" s="196" t="s">
        <v>39</v>
      </c>
      <c r="O174" s="72"/>
      <c r="P174" s="197">
        <f>O174*H174</f>
        <v>0</v>
      </c>
      <c r="Q174" s="197">
        <v>0.0004</v>
      </c>
      <c r="R174" s="197">
        <f>Q174*H174</f>
        <v>0.0012000000000000001</v>
      </c>
      <c r="S174" s="197">
        <v>0</v>
      </c>
      <c r="T174" s="198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99" t="s">
        <v>279</v>
      </c>
      <c r="AT174" s="199" t="s">
        <v>178</v>
      </c>
      <c r="AU174" s="199" t="s">
        <v>84</v>
      </c>
      <c r="AY174" s="18" t="s">
        <v>175</v>
      </c>
      <c r="BE174" s="200">
        <f>IF(N174="základní",J174,0)</f>
        <v>0</v>
      </c>
      <c r="BF174" s="200">
        <f>IF(N174="snížená",J174,0)</f>
        <v>0</v>
      </c>
      <c r="BG174" s="200">
        <f>IF(N174="zákl. přenesená",J174,0)</f>
        <v>0</v>
      </c>
      <c r="BH174" s="200">
        <f>IF(N174="sníž. přenesená",J174,0)</f>
        <v>0</v>
      </c>
      <c r="BI174" s="200">
        <f>IF(N174="nulová",J174,0)</f>
        <v>0</v>
      </c>
      <c r="BJ174" s="18" t="s">
        <v>82</v>
      </c>
      <c r="BK174" s="200">
        <f>ROUND(I174*H174,2)</f>
        <v>0</v>
      </c>
      <c r="BL174" s="18" t="s">
        <v>279</v>
      </c>
      <c r="BM174" s="199" t="s">
        <v>1182</v>
      </c>
    </row>
    <row r="175" spans="1:47" s="2" customFormat="1" ht="12">
      <c r="A175" s="35"/>
      <c r="B175" s="36"/>
      <c r="C175" s="37"/>
      <c r="D175" s="201" t="s">
        <v>185</v>
      </c>
      <c r="E175" s="37"/>
      <c r="F175" s="202" t="s">
        <v>1183</v>
      </c>
      <c r="G175" s="37"/>
      <c r="H175" s="37"/>
      <c r="I175" s="203"/>
      <c r="J175" s="37"/>
      <c r="K175" s="37"/>
      <c r="L175" s="40"/>
      <c r="M175" s="204"/>
      <c r="N175" s="205"/>
      <c r="O175" s="72"/>
      <c r="P175" s="72"/>
      <c r="Q175" s="72"/>
      <c r="R175" s="72"/>
      <c r="S175" s="72"/>
      <c r="T175" s="73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8" t="s">
        <v>185</v>
      </c>
      <c r="AU175" s="18" t="s">
        <v>84</v>
      </c>
    </row>
    <row r="176" spans="1:47" s="2" customFormat="1" ht="12">
      <c r="A176" s="35"/>
      <c r="B176" s="36"/>
      <c r="C176" s="37"/>
      <c r="D176" s="206" t="s">
        <v>187</v>
      </c>
      <c r="E176" s="37"/>
      <c r="F176" s="207" t="s">
        <v>1184</v>
      </c>
      <c r="G176" s="37"/>
      <c r="H176" s="37"/>
      <c r="I176" s="203"/>
      <c r="J176" s="37"/>
      <c r="K176" s="37"/>
      <c r="L176" s="40"/>
      <c r="M176" s="204"/>
      <c r="N176" s="205"/>
      <c r="O176" s="72"/>
      <c r="P176" s="72"/>
      <c r="Q176" s="72"/>
      <c r="R176" s="72"/>
      <c r="S176" s="72"/>
      <c r="T176" s="73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8" t="s">
        <v>187</v>
      </c>
      <c r="AU176" s="18" t="s">
        <v>84</v>
      </c>
    </row>
    <row r="177" spans="1:65" s="2" customFormat="1" ht="14.45" customHeight="1">
      <c r="A177" s="35"/>
      <c r="B177" s="36"/>
      <c r="C177" s="188" t="s">
        <v>286</v>
      </c>
      <c r="D177" s="188" t="s">
        <v>178</v>
      </c>
      <c r="E177" s="189" t="s">
        <v>1185</v>
      </c>
      <c r="F177" s="190" t="s">
        <v>1186</v>
      </c>
      <c r="G177" s="191" t="s">
        <v>306</v>
      </c>
      <c r="H177" s="192">
        <v>2</v>
      </c>
      <c r="I177" s="193"/>
      <c r="J177" s="194">
        <f>ROUND(I177*H177,2)</f>
        <v>0</v>
      </c>
      <c r="K177" s="190" t="s">
        <v>182</v>
      </c>
      <c r="L177" s="40"/>
      <c r="M177" s="195" t="s">
        <v>1</v>
      </c>
      <c r="N177" s="196" t="s">
        <v>39</v>
      </c>
      <c r="O177" s="72"/>
      <c r="P177" s="197">
        <f>O177*H177</f>
        <v>0</v>
      </c>
      <c r="Q177" s="197">
        <v>0.00041</v>
      </c>
      <c r="R177" s="197">
        <f>Q177*H177</f>
        <v>0.00082</v>
      </c>
      <c r="S177" s="197">
        <v>0</v>
      </c>
      <c r="T177" s="198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9" t="s">
        <v>279</v>
      </c>
      <c r="AT177" s="199" t="s">
        <v>178</v>
      </c>
      <c r="AU177" s="199" t="s">
        <v>84</v>
      </c>
      <c r="AY177" s="18" t="s">
        <v>175</v>
      </c>
      <c r="BE177" s="200">
        <f>IF(N177="základní",J177,0)</f>
        <v>0</v>
      </c>
      <c r="BF177" s="200">
        <f>IF(N177="snížená",J177,0)</f>
        <v>0</v>
      </c>
      <c r="BG177" s="200">
        <f>IF(N177="zákl. přenesená",J177,0)</f>
        <v>0</v>
      </c>
      <c r="BH177" s="200">
        <f>IF(N177="sníž. přenesená",J177,0)</f>
        <v>0</v>
      </c>
      <c r="BI177" s="200">
        <f>IF(N177="nulová",J177,0)</f>
        <v>0</v>
      </c>
      <c r="BJ177" s="18" t="s">
        <v>82</v>
      </c>
      <c r="BK177" s="200">
        <f>ROUND(I177*H177,2)</f>
        <v>0</v>
      </c>
      <c r="BL177" s="18" t="s">
        <v>279</v>
      </c>
      <c r="BM177" s="199" t="s">
        <v>1187</v>
      </c>
    </row>
    <row r="178" spans="1:47" s="2" customFormat="1" ht="12">
      <c r="A178" s="35"/>
      <c r="B178" s="36"/>
      <c r="C178" s="37"/>
      <c r="D178" s="201" t="s">
        <v>185</v>
      </c>
      <c r="E178" s="37"/>
      <c r="F178" s="202" t="s">
        <v>1188</v>
      </c>
      <c r="G178" s="37"/>
      <c r="H178" s="37"/>
      <c r="I178" s="203"/>
      <c r="J178" s="37"/>
      <c r="K178" s="37"/>
      <c r="L178" s="40"/>
      <c r="M178" s="204"/>
      <c r="N178" s="205"/>
      <c r="O178" s="72"/>
      <c r="P178" s="72"/>
      <c r="Q178" s="72"/>
      <c r="R178" s="72"/>
      <c r="S178" s="72"/>
      <c r="T178" s="73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8" t="s">
        <v>185</v>
      </c>
      <c r="AU178" s="18" t="s">
        <v>84</v>
      </c>
    </row>
    <row r="179" spans="1:47" s="2" customFormat="1" ht="12">
      <c r="A179" s="35"/>
      <c r="B179" s="36"/>
      <c r="C179" s="37"/>
      <c r="D179" s="206" t="s">
        <v>187</v>
      </c>
      <c r="E179" s="37"/>
      <c r="F179" s="207" t="s">
        <v>1189</v>
      </c>
      <c r="G179" s="37"/>
      <c r="H179" s="37"/>
      <c r="I179" s="203"/>
      <c r="J179" s="37"/>
      <c r="K179" s="37"/>
      <c r="L179" s="40"/>
      <c r="M179" s="204"/>
      <c r="N179" s="205"/>
      <c r="O179" s="72"/>
      <c r="P179" s="72"/>
      <c r="Q179" s="72"/>
      <c r="R179" s="72"/>
      <c r="S179" s="72"/>
      <c r="T179" s="73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8" t="s">
        <v>187</v>
      </c>
      <c r="AU179" s="18" t="s">
        <v>84</v>
      </c>
    </row>
    <row r="180" spans="1:65" s="2" customFormat="1" ht="14.45" customHeight="1">
      <c r="A180" s="35"/>
      <c r="B180" s="36"/>
      <c r="C180" s="188" t="s">
        <v>292</v>
      </c>
      <c r="D180" s="188" t="s">
        <v>178</v>
      </c>
      <c r="E180" s="189" t="s">
        <v>1190</v>
      </c>
      <c r="F180" s="190" t="s">
        <v>1191</v>
      </c>
      <c r="G180" s="191" t="s">
        <v>306</v>
      </c>
      <c r="H180" s="192">
        <v>3</v>
      </c>
      <c r="I180" s="193"/>
      <c r="J180" s="194">
        <f>ROUND(I180*H180,2)</f>
        <v>0</v>
      </c>
      <c r="K180" s="190" t="s">
        <v>182</v>
      </c>
      <c r="L180" s="40"/>
      <c r="M180" s="195" t="s">
        <v>1</v>
      </c>
      <c r="N180" s="196" t="s">
        <v>39</v>
      </c>
      <c r="O180" s="72"/>
      <c r="P180" s="197">
        <f>O180*H180</f>
        <v>0</v>
      </c>
      <c r="Q180" s="197">
        <v>0.00048</v>
      </c>
      <c r="R180" s="197">
        <f>Q180*H180</f>
        <v>0.00144</v>
      </c>
      <c r="S180" s="197">
        <v>0</v>
      </c>
      <c r="T180" s="198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99" t="s">
        <v>279</v>
      </c>
      <c r="AT180" s="199" t="s">
        <v>178</v>
      </c>
      <c r="AU180" s="199" t="s">
        <v>84</v>
      </c>
      <c r="AY180" s="18" t="s">
        <v>175</v>
      </c>
      <c r="BE180" s="200">
        <f>IF(N180="základní",J180,0)</f>
        <v>0</v>
      </c>
      <c r="BF180" s="200">
        <f>IF(N180="snížená",J180,0)</f>
        <v>0</v>
      </c>
      <c r="BG180" s="200">
        <f>IF(N180="zákl. přenesená",J180,0)</f>
        <v>0</v>
      </c>
      <c r="BH180" s="200">
        <f>IF(N180="sníž. přenesená",J180,0)</f>
        <v>0</v>
      </c>
      <c r="BI180" s="200">
        <f>IF(N180="nulová",J180,0)</f>
        <v>0</v>
      </c>
      <c r="BJ180" s="18" t="s">
        <v>82</v>
      </c>
      <c r="BK180" s="200">
        <f>ROUND(I180*H180,2)</f>
        <v>0</v>
      </c>
      <c r="BL180" s="18" t="s">
        <v>279</v>
      </c>
      <c r="BM180" s="199" t="s">
        <v>1192</v>
      </c>
    </row>
    <row r="181" spans="1:47" s="2" customFormat="1" ht="12">
      <c r="A181" s="35"/>
      <c r="B181" s="36"/>
      <c r="C181" s="37"/>
      <c r="D181" s="201" t="s">
        <v>185</v>
      </c>
      <c r="E181" s="37"/>
      <c r="F181" s="202" t="s">
        <v>1193</v>
      </c>
      <c r="G181" s="37"/>
      <c r="H181" s="37"/>
      <c r="I181" s="203"/>
      <c r="J181" s="37"/>
      <c r="K181" s="37"/>
      <c r="L181" s="40"/>
      <c r="M181" s="204"/>
      <c r="N181" s="205"/>
      <c r="O181" s="72"/>
      <c r="P181" s="72"/>
      <c r="Q181" s="72"/>
      <c r="R181" s="72"/>
      <c r="S181" s="72"/>
      <c r="T181" s="73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8" t="s">
        <v>185</v>
      </c>
      <c r="AU181" s="18" t="s">
        <v>84</v>
      </c>
    </row>
    <row r="182" spans="1:47" s="2" customFormat="1" ht="12">
      <c r="A182" s="35"/>
      <c r="B182" s="36"/>
      <c r="C182" s="37"/>
      <c r="D182" s="206" t="s">
        <v>187</v>
      </c>
      <c r="E182" s="37"/>
      <c r="F182" s="207" t="s">
        <v>1194</v>
      </c>
      <c r="G182" s="37"/>
      <c r="H182" s="37"/>
      <c r="I182" s="203"/>
      <c r="J182" s="37"/>
      <c r="K182" s="37"/>
      <c r="L182" s="40"/>
      <c r="M182" s="204"/>
      <c r="N182" s="205"/>
      <c r="O182" s="72"/>
      <c r="P182" s="72"/>
      <c r="Q182" s="72"/>
      <c r="R182" s="72"/>
      <c r="S182" s="72"/>
      <c r="T182" s="73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8" t="s">
        <v>187</v>
      </c>
      <c r="AU182" s="18" t="s">
        <v>84</v>
      </c>
    </row>
    <row r="183" spans="1:65" s="2" customFormat="1" ht="14.45" customHeight="1">
      <c r="A183" s="35"/>
      <c r="B183" s="36"/>
      <c r="C183" s="188" t="s">
        <v>298</v>
      </c>
      <c r="D183" s="188" t="s">
        <v>178</v>
      </c>
      <c r="E183" s="189" t="s">
        <v>1195</v>
      </c>
      <c r="F183" s="190" t="s">
        <v>1196</v>
      </c>
      <c r="G183" s="191" t="s">
        <v>306</v>
      </c>
      <c r="H183" s="192">
        <v>0.5</v>
      </c>
      <c r="I183" s="193"/>
      <c r="J183" s="194">
        <f>ROUND(I183*H183,2)</f>
        <v>0</v>
      </c>
      <c r="K183" s="190" t="s">
        <v>182</v>
      </c>
      <c r="L183" s="40"/>
      <c r="M183" s="195" t="s">
        <v>1</v>
      </c>
      <c r="N183" s="196" t="s">
        <v>39</v>
      </c>
      <c r="O183" s="72"/>
      <c r="P183" s="197">
        <f>O183*H183</f>
        <v>0</v>
      </c>
      <c r="Q183" s="197">
        <v>0.00224</v>
      </c>
      <c r="R183" s="197">
        <f>Q183*H183</f>
        <v>0.00112</v>
      </c>
      <c r="S183" s="197">
        <v>0</v>
      </c>
      <c r="T183" s="198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99" t="s">
        <v>279</v>
      </c>
      <c r="AT183" s="199" t="s">
        <v>178</v>
      </c>
      <c r="AU183" s="199" t="s">
        <v>84</v>
      </c>
      <c r="AY183" s="18" t="s">
        <v>175</v>
      </c>
      <c r="BE183" s="200">
        <f>IF(N183="základní",J183,0)</f>
        <v>0</v>
      </c>
      <c r="BF183" s="200">
        <f>IF(N183="snížená",J183,0)</f>
        <v>0</v>
      </c>
      <c r="BG183" s="200">
        <f>IF(N183="zákl. přenesená",J183,0)</f>
        <v>0</v>
      </c>
      <c r="BH183" s="200">
        <f>IF(N183="sníž. přenesená",J183,0)</f>
        <v>0</v>
      </c>
      <c r="BI183" s="200">
        <f>IF(N183="nulová",J183,0)</f>
        <v>0</v>
      </c>
      <c r="BJ183" s="18" t="s">
        <v>82</v>
      </c>
      <c r="BK183" s="200">
        <f>ROUND(I183*H183,2)</f>
        <v>0</v>
      </c>
      <c r="BL183" s="18" t="s">
        <v>279</v>
      </c>
      <c r="BM183" s="199" t="s">
        <v>1197</v>
      </c>
    </row>
    <row r="184" spans="1:47" s="2" customFormat="1" ht="12">
      <c r="A184" s="35"/>
      <c r="B184" s="36"/>
      <c r="C184" s="37"/>
      <c r="D184" s="201" t="s">
        <v>185</v>
      </c>
      <c r="E184" s="37"/>
      <c r="F184" s="202" t="s">
        <v>1198</v>
      </c>
      <c r="G184" s="37"/>
      <c r="H184" s="37"/>
      <c r="I184" s="203"/>
      <c r="J184" s="37"/>
      <c r="K184" s="37"/>
      <c r="L184" s="40"/>
      <c r="M184" s="204"/>
      <c r="N184" s="205"/>
      <c r="O184" s="72"/>
      <c r="P184" s="72"/>
      <c r="Q184" s="72"/>
      <c r="R184" s="72"/>
      <c r="S184" s="72"/>
      <c r="T184" s="73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8" t="s">
        <v>185</v>
      </c>
      <c r="AU184" s="18" t="s">
        <v>84</v>
      </c>
    </row>
    <row r="185" spans="1:47" s="2" customFormat="1" ht="12">
      <c r="A185" s="35"/>
      <c r="B185" s="36"/>
      <c r="C185" s="37"/>
      <c r="D185" s="206" t="s">
        <v>187</v>
      </c>
      <c r="E185" s="37"/>
      <c r="F185" s="207" t="s">
        <v>1199</v>
      </c>
      <c r="G185" s="37"/>
      <c r="H185" s="37"/>
      <c r="I185" s="203"/>
      <c r="J185" s="37"/>
      <c r="K185" s="37"/>
      <c r="L185" s="40"/>
      <c r="M185" s="204"/>
      <c r="N185" s="205"/>
      <c r="O185" s="72"/>
      <c r="P185" s="72"/>
      <c r="Q185" s="72"/>
      <c r="R185" s="72"/>
      <c r="S185" s="72"/>
      <c r="T185" s="73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8" t="s">
        <v>187</v>
      </c>
      <c r="AU185" s="18" t="s">
        <v>84</v>
      </c>
    </row>
    <row r="186" spans="1:65" s="2" customFormat="1" ht="14.45" customHeight="1">
      <c r="A186" s="35"/>
      <c r="B186" s="36"/>
      <c r="C186" s="188" t="s">
        <v>303</v>
      </c>
      <c r="D186" s="188" t="s">
        <v>178</v>
      </c>
      <c r="E186" s="189" t="s">
        <v>1200</v>
      </c>
      <c r="F186" s="190" t="s">
        <v>1201</v>
      </c>
      <c r="G186" s="191" t="s">
        <v>198</v>
      </c>
      <c r="H186" s="192">
        <v>3</v>
      </c>
      <c r="I186" s="193"/>
      <c r="J186" s="194">
        <f>ROUND(I186*H186,2)</f>
        <v>0</v>
      </c>
      <c r="K186" s="190" t="s">
        <v>182</v>
      </c>
      <c r="L186" s="40"/>
      <c r="M186" s="195" t="s">
        <v>1</v>
      </c>
      <c r="N186" s="196" t="s">
        <v>39</v>
      </c>
      <c r="O186" s="72"/>
      <c r="P186" s="197">
        <f>O186*H186</f>
        <v>0</v>
      </c>
      <c r="Q186" s="197">
        <v>0</v>
      </c>
      <c r="R186" s="197">
        <f>Q186*H186</f>
        <v>0</v>
      </c>
      <c r="S186" s="197">
        <v>0</v>
      </c>
      <c r="T186" s="198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99" t="s">
        <v>279</v>
      </c>
      <c r="AT186" s="199" t="s">
        <v>178</v>
      </c>
      <c r="AU186" s="199" t="s">
        <v>84</v>
      </c>
      <c r="AY186" s="18" t="s">
        <v>175</v>
      </c>
      <c r="BE186" s="200">
        <f>IF(N186="základní",J186,0)</f>
        <v>0</v>
      </c>
      <c r="BF186" s="200">
        <f>IF(N186="snížená",J186,0)</f>
        <v>0</v>
      </c>
      <c r="BG186" s="200">
        <f>IF(N186="zákl. přenesená",J186,0)</f>
        <v>0</v>
      </c>
      <c r="BH186" s="200">
        <f>IF(N186="sníž. přenesená",J186,0)</f>
        <v>0</v>
      </c>
      <c r="BI186" s="200">
        <f>IF(N186="nulová",J186,0)</f>
        <v>0</v>
      </c>
      <c r="BJ186" s="18" t="s">
        <v>82</v>
      </c>
      <c r="BK186" s="200">
        <f>ROUND(I186*H186,2)</f>
        <v>0</v>
      </c>
      <c r="BL186" s="18" t="s">
        <v>279</v>
      </c>
      <c r="BM186" s="199" t="s">
        <v>1202</v>
      </c>
    </row>
    <row r="187" spans="1:47" s="2" customFormat="1" ht="19.5">
      <c r="A187" s="35"/>
      <c r="B187" s="36"/>
      <c r="C187" s="37"/>
      <c r="D187" s="201" t="s">
        <v>185</v>
      </c>
      <c r="E187" s="37"/>
      <c r="F187" s="202" t="s">
        <v>1203</v>
      </c>
      <c r="G187" s="37"/>
      <c r="H187" s="37"/>
      <c r="I187" s="203"/>
      <c r="J187" s="37"/>
      <c r="K187" s="37"/>
      <c r="L187" s="40"/>
      <c r="M187" s="204"/>
      <c r="N187" s="205"/>
      <c r="O187" s="72"/>
      <c r="P187" s="72"/>
      <c r="Q187" s="72"/>
      <c r="R187" s="72"/>
      <c r="S187" s="72"/>
      <c r="T187" s="73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8" t="s">
        <v>185</v>
      </c>
      <c r="AU187" s="18" t="s">
        <v>84</v>
      </c>
    </row>
    <row r="188" spans="1:47" s="2" customFormat="1" ht="12">
      <c r="A188" s="35"/>
      <c r="B188" s="36"/>
      <c r="C188" s="37"/>
      <c r="D188" s="206" t="s">
        <v>187</v>
      </c>
      <c r="E188" s="37"/>
      <c r="F188" s="207" t="s">
        <v>1204</v>
      </c>
      <c r="G188" s="37"/>
      <c r="H188" s="37"/>
      <c r="I188" s="203"/>
      <c r="J188" s="37"/>
      <c r="K188" s="37"/>
      <c r="L188" s="40"/>
      <c r="M188" s="204"/>
      <c r="N188" s="205"/>
      <c r="O188" s="72"/>
      <c r="P188" s="72"/>
      <c r="Q188" s="72"/>
      <c r="R188" s="72"/>
      <c r="S188" s="72"/>
      <c r="T188" s="73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8" t="s">
        <v>187</v>
      </c>
      <c r="AU188" s="18" t="s">
        <v>84</v>
      </c>
    </row>
    <row r="189" spans="1:65" s="2" customFormat="1" ht="14.45" customHeight="1">
      <c r="A189" s="35"/>
      <c r="B189" s="36"/>
      <c r="C189" s="188" t="s">
        <v>7</v>
      </c>
      <c r="D189" s="188" t="s">
        <v>178</v>
      </c>
      <c r="E189" s="189" t="s">
        <v>1205</v>
      </c>
      <c r="F189" s="190" t="s">
        <v>1206</v>
      </c>
      <c r="G189" s="191" t="s">
        <v>198</v>
      </c>
      <c r="H189" s="192">
        <v>2.5</v>
      </c>
      <c r="I189" s="193"/>
      <c r="J189" s="194">
        <f>ROUND(I189*H189,2)</f>
        <v>0</v>
      </c>
      <c r="K189" s="190" t="s">
        <v>182</v>
      </c>
      <c r="L189" s="40"/>
      <c r="M189" s="195" t="s">
        <v>1</v>
      </c>
      <c r="N189" s="196" t="s">
        <v>39</v>
      </c>
      <c r="O189" s="72"/>
      <c r="P189" s="197">
        <f>O189*H189</f>
        <v>0</v>
      </c>
      <c r="Q189" s="197">
        <v>0</v>
      </c>
      <c r="R189" s="197">
        <f>Q189*H189</f>
        <v>0</v>
      </c>
      <c r="S189" s="197">
        <v>0</v>
      </c>
      <c r="T189" s="198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99" t="s">
        <v>279</v>
      </c>
      <c r="AT189" s="199" t="s">
        <v>178</v>
      </c>
      <c r="AU189" s="199" t="s">
        <v>84</v>
      </c>
      <c r="AY189" s="18" t="s">
        <v>175</v>
      </c>
      <c r="BE189" s="200">
        <f>IF(N189="základní",J189,0)</f>
        <v>0</v>
      </c>
      <c r="BF189" s="200">
        <f>IF(N189="snížená",J189,0)</f>
        <v>0</v>
      </c>
      <c r="BG189" s="200">
        <f>IF(N189="zákl. přenesená",J189,0)</f>
        <v>0</v>
      </c>
      <c r="BH189" s="200">
        <f>IF(N189="sníž. přenesená",J189,0)</f>
        <v>0</v>
      </c>
      <c r="BI189" s="200">
        <f>IF(N189="nulová",J189,0)</f>
        <v>0</v>
      </c>
      <c r="BJ189" s="18" t="s">
        <v>82</v>
      </c>
      <c r="BK189" s="200">
        <f>ROUND(I189*H189,2)</f>
        <v>0</v>
      </c>
      <c r="BL189" s="18" t="s">
        <v>279</v>
      </c>
      <c r="BM189" s="199" t="s">
        <v>1207</v>
      </c>
    </row>
    <row r="190" spans="1:47" s="2" customFormat="1" ht="19.5">
      <c r="A190" s="35"/>
      <c r="B190" s="36"/>
      <c r="C190" s="37"/>
      <c r="D190" s="201" t="s">
        <v>185</v>
      </c>
      <c r="E190" s="37"/>
      <c r="F190" s="202" t="s">
        <v>1208</v>
      </c>
      <c r="G190" s="37"/>
      <c r="H190" s="37"/>
      <c r="I190" s="203"/>
      <c r="J190" s="37"/>
      <c r="K190" s="37"/>
      <c r="L190" s="40"/>
      <c r="M190" s="204"/>
      <c r="N190" s="205"/>
      <c r="O190" s="72"/>
      <c r="P190" s="72"/>
      <c r="Q190" s="72"/>
      <c r="R190" s="72"/>
      <c r="S190" s="72"/>
      <c r="T190" s="73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8" t="s">
        <v>185</v>
      </c>
      <c r="AU190" s="18" t="s">
        <v>84</v>
      </c>
    </row>
    <row r="191" spans="1:47" s="2" customFormat="1" ht="12">
      <c r="A191" s="35"/>
      <c r="B191" s="36"/>
      <c r="C191" s="37"/>
      <c r="D191" s="206" t="s">
        <v>187</v>
      </c>
      <c r="E191" s="37"/>
      <c r="F191" s="207" t="s">
        <v>1209</v>
      </c>
      <c r="G191" s="37"/>
      <c r="H191" s="37"/>
      <c r="I191" s="203"/>
      <c r="J191" s="37"/>
      <c r="K191" s="37"/>
      <c r="L191" s="40"/>
      <c r="M191" s="204"/>
      <c r="N191" s="205"/>
      <c r="O191" s="72"/>
      <c r="P191" s="72"/>
      <c r="Q191" s="72"/>
      <c r="R191" s="72"/>
      <c r="S191" s="72"/>
      <c r="T191" s="73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8" t="s">
        <v>187</v>
      </c>
      <c r="AU191" s="18" t="s">
        <v>84</v>
      </c>
    </row>
    <row r="192" spans="1:65" s="2" customFormat="1" ht="14.45" customHeight="1">
      <c r="A192" s="35"/>
      <c r="B192" s="36"/>
      <c r="C192" s="188" t="s">
        <v>314</v>
      </c>
      <c r="D192" s="188" t="s">
        <v>178</v>
      </c>
      <c r="E192" s="189" t="s">
        <v>1210</v>
      </c>
      <c r="F192" s="190" t="s">
        <v>1211</v>
      </c>
      <c r="G192" s="191" t="s">
        <v>198</v>
      </c>
      <c r="H192" s="192">
        <v>1</v>
      </c>
      <c r="I192" s="193"/>
      <c r="J192" s="194">
        <f>ROUND(I192*H192,2)</f>
        <v>0</v>
      </c>
      <c r="K192" s="190" t="s">
        <v>182</v>
      </c>
      <c r="L192" s="40"/>
      <c r="M192" s="195" t="s">
        <v>1</v>
      </c>
      <c r="N192" s="196" t="s">
        <v>39</v>
      </c>
      <c r="O192" s="72"/>
      <c r="P192" s="197">
        <f>O192*H192</f>
        <v>0</v>
      </c>
      <c r="Q192" s="197">
        <v>0</v>
      </c>
      <c r="R192" s="197">
        <f>Q192*H192</f>
        <v>0</v>
      </c>
      <c r="S192" s="197">
        <v>0</v>
      </c>
      <c r="T192" s="198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99" t="s">
        <v>279</v>
      </c>
      <c r="AT192" s="199" t="s">
        <v>178</v>
      </c>
      <c r="AU192" s="199" t="s">
        <v>84</v>
      </c>
      <c r="AY192" s="18" t="s">
        <v>175</v>
      </c>
      <c r="BE192" s="200">
        <f>IF(N192="základní",J192,0)</f>
        <v>0</v>
      </c>
      <c r="BF192" s="200">
        <f>IF(N192="snížená",J192,0)</f>
        <v>0</v>
      </c>
      <c r="BG192" s="200">
        <f>IF(N192="zákl. přenesená",J192,0)</f>
        <v>0</v>
      </c>
      <c r="BH192" s="200">
        <f>IF(N192="sníž. přenesená",J192,0)</f>
        <v>0</v>
      </c>
      <c r="BI192" s="200">
        <f>IF(N192="nulová",J192,0)</f>
        <v>0</v>
      </c>
      <c r="BJ192" s="18" t="s">
        <v>82</v>
      </c>
      <c r="BK192" s="200">
        <f>ROUND(I192*H192,2)</f>
        <v>0</v>
      </c>
      <c r="BL192" s="18" t="s">
        <v>279</v>
      </c>
      <c r="BM192" s="199" t="s">
        <v>1212</v>
      </c>
    </row>
    <row r="193" spans="1:47" s="2" customFormat="1" ht="19.5">
      <c r="A193" s="35"/>
      <c r="B193" s="36"/>
      <c r="C193" s="37"/>
      <c r="D193" s="201" t="s">
        <v>185</v>
      </c>
      <c r="E193" s="37"/>
      <c r="F193" s="202" t="s">
        <v>1213</v>
      </c>
      <c r="G193" s="37"/>
      <c r="H193" s="37"/>
      <c r="I193" s="203"/>
      <c r="J193" s="37"/>
      <c r="K193" s="37"/>
      <c r="L193" s="40"/>
      <c r="M193" s="204"/>
      <c r="N193" s="205"/>
      <c r="O193" s="72"/>
      <c r="P193" s="72"/>
      <c r="Q193" s="72"/>
      <c r="R193" s="72"/>
      <c r="S193" s="72"/>
      <c r="T193" s="73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T193" s="18" t="s">
        <v>185</v>
      </c>
      <c r="AU193" s="18" t="s">
        <v>84</v>
      </c>
    </row>
    <row r="194" spans="1:47" s="2" customFormat="1" ht="12">
      <c r="A194" s="35"/>
      <c r="B194" s="36"/>
      <c r="C194" s="37"/>
      <c r="D194" s="206" t="s">
        <v>187</v>
      </c>
      <c r="E194" s="37"/>
      <c r="F194" s="207" t="s">
        <v>1214</v>
      </c>
      <c r="G194" s="37"/>
      <c r="H194" s="37"/>
      <c r="I194" s="203"/>
      <c r="J194" s="37"/>
      <c r="K194" s="37"/>
      <c r="L194" s="40"/>
      <c r="M194" s="204"/>
      <c r="N194" s="205"/>
      <c r="O194" s="72"/>
      <c r="P194" s="72"/>
      <c r="Q194" s="72"/>
      <c r="R194" s="72"/>
      <c r="S194" s="72"/>
      <c r="T194" s="73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8" t="s">
        <v>187</v>
      </c>
      <c r="AU194" s="18" t="s">
        <v>84</v>
      </c>
    </row>
    <row r="195" spans="1:65" s="2" customFormat="1" ht="22.15" customHeight="1">
      <c r="A195" s="35"/>
      <c r="B195" s="36"/>
      <c r="C195" s="188" t="s">
        <v>321</v>
      </c>
      <c r="D195" s="188" t="s">
        <v>178</v>
      </c>
      <c r="E195" s="189" t="s">
        <v>1215</v>
      </c>
      <c r="F195" s="190" t="s">
        <v>1216</v>
      </c>
      <c r="G195" s="191" t="s">
        <v>198</v>
      </c>
      <c r="H195" s="192">
        <v>1</v>
      </c>
      <c r="I195" s="193"/>
      <c r="J195" s="194">
        <f>ROUND(I195*H195,2)</f>
        <v>0</v>
      </c>
      <c r="K195" s="190" t="s">
        <v>182</v>
      </c>
      <c r="L195" s="40"/>
      <c r="M195" s="195" t="s">
        <v>1</v>
      </c>
      <c r="N195" s="196" t="s">
        <v>39</v>
      </c>
      <c r="O195" s="72"/>
      <c r="P195" s="197">
        <f>O195*H195</f>
        <v>0</v>
      </c>
      <c r="Q195" s="197">
        <v>0.00535</v>
      </c>
      <c r="R195" s="197">
        <f>Q195*H195</f>
        <v>0.00535</v>
      </c>
      <c r="S195" s="197">
        <v>0</v>
      </c>
      <c r="T195" s="198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99" t="s">
        <v>279</v>
      </c>
      <c r="AT195" s="199" t="s">
        <v>178</v>
      </c>
      <c r="AU195" s="199" t="s">
        <v>84</v>
      </c>
      <c r="AY195" s="18" t="s">
        <v>175</v>
      </c>
      <c r="BE195" s="200">
        <f>IF(N195="základní",J195,0)</f>
        <v>0</v>
      </c>
      <c r="BF195" s="200">
        <f>IF(N195="snížená",J195,0)</f>
        <v>0</v>
      </c>
      <c r="BG195" s="200">
        <f>IF(N195="zákl. přenesená",J195,0)</f>
        <v>0</v>
      </c>
      <c r="BH195" s="200">
        <f>IF(N195="sníž. přenesená",J195,0)</f>
        <v>0</v>
      </c>
      <c r="BI195" s="200">
        <f>IF(N195="nulová",J195,0)</f>
        <v>0</v>
      </c>
      <c r="BJ195" s="18" t="s">
        <v>82</v>
      </c>
      <c r="BK195" s="200">
        <f>ROUND(I195*H195,2)</f>
        <v>0</v>
      </c>
      <c r="BL195" s="18" t="s">
        <v>279</v>
      </c>
      <c r="BM195" s="199" t="s">
        <v>1217</v>
      </c>
    </row>
    <row r="196" spans="1:47" s="2" customFormat="1" ht="19.5">
      <c r="A196" s="35"/>
      <c r="B196" s="36"/>
      <c r="C196" s="37"/>
      <c r="D196" s="201" t="s">
        <v>185</v>
      </c>
      <c r="E196" s="37"/>
      <c r="F196" s="202" t="s">
        <v>1218</v>
      </c>
      <c r="G196" s="37"/>
      <c r="H196" s="37"/>
      <c r="I196" s="203"/>
      <c r="J196" s="37"/>
      <c r="K196" s="37"/>
      <c r="L196" s="40"/>
      <c r="M196" s="204"/>
      <c r="N196" s="205"/>
      <c r="O196" s="72"/>
      <c r="P196" s="72"/>
      <c r="Q196" s="72"/>
      <c r="R196" s="72"/>
      <c r="S196" s="72"/>
      <c r="T196" s="73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T196" s="18" t="s">
        <v>185</v>
      </c>
      <c r="AU196" s="18" t="s">
        <v>84</v>
      </c>
    </row>
    <row r="197" spans="1:47" s="2" customFormat="1" ht="12">
      <c r="A197" s="35"/>
      <c r="B197" s="36"/>
      <c r="C197" s="37"/>
      <c r="D197" s="206" t="s">
        <v>187</v>
      </c>
      <c r="E197" s="37"/>
      <c r="F197" s="207" t="s">
        <v>1219</v>
      </c>
      <c r="G197" s="37"/>
      <c r="H197" s="37"/>
      <c r="I197" s="203"/>
      <c r="J197" s="37"/>
      <c r="K197" s="37"/>
      <c r="L197" s="40"/>
      <c r="M197" s="204"/>
      <c r="N197" s="205"/>
      <c r="O197" s="72"/>
      <c r="P197" s="72"/>
      <c r="Q197" s="72"/>
      <c r="R197" s="72"/>
      <c r="S197" s="72"/>
      <c r="T197" s="73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T197" s="18" t="s">
        <v>187</v>
      </c>
      <c r="AU197" s="18" t="s">
        <v>84</v>
      </c>
    </row>
    <row r="198" spans="1:65" s="2" customFormat="1" ht="14.45" customHeight="1">
      <c r="A198" s="35"/>
      <c r="B198" s="36"/>
      <c r="C198" s="188" t="s">
        <v>326</v>
      </c>
      <c r="D198" s="188" t="s">
        <v>178</v>
      </c>
      <c r="E198" s="189" t="s">
        <v>1220</v>
      </c>
      <c r="F198" s="190" t="s">
        <v>1221</v>
      </c>
      <c r="G198" s="191" t="s">
        <v>198</v>
      </c>
      <c r="H198" s="192">
        <v>1</v>
      </c>
      <c r="I198" s="193"/>
      <c r="J198" s="194">
        <f>ROUND(I198*H198,2)</f>
        <v>0</v>
      </c>
      <c r="K198" s="190" t="s">
        <v>182</v>
      </c>
      <c r="L198" s="40"/>
      <c r="M198" s="195" t="s">
        <v>1</v>
      </c>
      <c r="N198" s="196" t="s">
        <v>39</v>
      </c>
      <c r="O198" s="72"/>
      <c r="P198" s="197">
        <f>O198*H198</f>
        <v>0</v>
      </c>
      <c r="Q198" s="197">
        <v>0.00029</v>
      </c>
      <c r="R198" s="197">
        <f>Q198*H198</f>
        <v>0.00029</v>
      </c>
      <c r="S198" s="197">
        <v>0</v>
      </c>
      <c r="T198" s="198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99" t="s">
        <v>279</v>
      </c>
      <c r="AT198" s="199" t="s">
        <v>178</v>
      </c>
      <c r="AU198" s="199" t="s">
        <v>84</v>
      </c>
      <c r="AY198" s="18" t="s">
        <v>175</v>
      </c>
      <c r="BE198" s="200">
        <f>IF(N198="základní",J198,0)</f>
        <v>0</v>
      </c>
      <c r="BF198" s="200">
        <f>IF(N198="snížená",J198,0)</f>
        <v>0</v>
      </c>
      <c r="BG198" s="200">
        <f>IF(N198="zákl. přenesená",J198,0)</f>
        <v>0</v>
      </c>
      <c r="BH198" s="200">
        <f>IF(N198="sníž. přenesená",J198,0)</f>
        <v>0</v>
      </c>
      <c r="BI198" s="200">
        <f>IF(N198="nulová",J198,0)</f>
        <v>0</v>
      </c>
      <c r="BJ198" s="18" t="s">
        <v>82</v>
      </c>
      <c r="BK198" s="200">
        <f>ROUND(I198*H198,2)</f>
        <v>0</v>
      </c>
      <c r="BL198" s="18" t="s">
        <v>279</v>
      </c>
      <c r="BM198" s="199" t="s">
        <v>1222</v>
      </c>
    </row>
    <row r="199" spans="1:47" s="2" customFormat="1" ht="12">
      <c r="A199" s="35"/>
      <c r="B199" s="36"/>
      <c r="C199" s="37"/>
      <c r="D199" s="201" t="s">
        <v>185</v>
      </c>
      <c r="E199" s="37"/>
      <c r="F199" s="202" t="s">
        <v>1223</v>
      </c>
      <c r="G199" s="37"/>
      <c r="H199" s="37"/>
      <c r="I199" s="203"/>
      <c r="J199" s="37"/>
      <c r="K199" s="37"/>
      <c r="L199" s="40"/>
      <c r="M199" s="204"/>
      <c r="N199" s="205"/>
      <c r="O199" s="72"/>
      <c r="P199" s="72"/>
      <c r="Q199" s="72"/>
      <c r="R199" s="72"/>
      <c r="S199" s="72"/>
      <c r="T199" s="73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8" t="s">
        <v>185</v>
      </c>
      <c r="AU199" s="18" t="s">
        <v>84</v>
      </c>
    </row>
    <row r="200" spans="1:47" s="2" customFormat="1" ht="12">
      <c r="A200" s="35"/>
      <c r="B200" s="36"/>
      <c r="C200" s="37"/>
      <c r="D200" s="206" t="s">
        <v>187</v>
      </c>
      <c r="E200" s="37"/>
      <c r="F200" s="207" t="s">
        <v>1224</v>
      </c>
      <c r="G200" s="37"/>
      <c r="H200" s="37"/>
      <c r="I200" s="203"/>
      <c r="J200" s="37"/>
      <c r="K200" s="37"/>
      <c r="L200" s="40"/>
      <c r="M200" s="204"/>
      <c r="N200" s="205"/>
      <c r="O200" s="72"/>
      <c r="P200" s="72"/>
      <c r="Q200" s="72"/>
      <c r="R200" s="72"/>
      <c r="S200" s="72"/>
      <c r="T200" s="73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8" t="s">
        <v>187</v>
      </c>
      <c r="AU200" s="18" t="s">
        <v>84</v>
      </c>
    </row>
    <row r="201" spans="1:65" s="2" customFormat="1" ht="30" customHeight="1">
      <c r="A201" s="35"/>
      <c r="B201" s="36"/>
      <c r="C201" s="188" t="s">
        <v>332</v>
      </c>
      <c r="D201" s="188" t="s">
        <v>178</v>
      </c>
      <c r="E201" s="189" t="s">
        <v>1225</v>
      </c>
      <c r="F201" s="190" t="s">
        <v>1226</v>
      </c>
      <c r="G201" s="191" t="s">
        <v>198</v>
      </c>
      <c r="H201" s="192">
        <v>1</v>
      </c>
      <c r="I201" s="193"/>
      <c r="J201" s="194">
        <f>ROUND(I201*H201,2)</f>
        <v>0</v>
      </c>
      <c r="K201" s="190" t="s">
        <v>1</v>
      </c>
      <c r="L201" s="40"/>
      <c r="M201" s="195" t="s">
        <v>1</v>
      </c>
      <c r="N201" s="196" t="s">
        <v>39</v>
      </c>
      <c r="O201" s="72"/>
      <c r="P201" s="197">
        <f>O201*H201</f>
        <v>0</v>
      </c>
      <c r="Q201" s="197">
        <v>0</v>
      </c>
      <c r="R201" s="197">
        <f>Q201*H201</f>
        <v>0</v>
      </c>
      <c r="S201" s="197">
        <v>0</v>
      </c>
      <c r="T201" s="198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99" t="s">
        <v>279</v>
      </c>
      <c r="AT201" s="199" t="s">
        <v>178</v>
      </c>
      <c r="AU201" s="199" t="s">
        <v>84</v>
      </c>
      <c r="AY201" s="18" t="s">
        <v>175</v>
      </c>
      <c r="BE201" s="200">
        <f>IF(N201="základní",J201,0)</f>
        <v>0</v>
      </c>
      <c r="BF201" s="200">
        <f>IF(N201="snížená",J201,0)</f>
        <v>0</v>
      </c>
      <c r="BG201" s="200">
        <f>IF(N201="zákl. přenesená",J201,0)</f>
        <v>0</v>
      </c>
      <c r="BH201" s="200">
        <f>IF(N201="sníž. přenesená",J201,0)</f>
        <v>0</v>
      </c>
      <c r="BI201" s="200">
        <f>IF(N201="nulová",J201,0)</f>
        <v>0</v>
      </c>
      <c r="BJ201" s="18" t="s">
        <v>82</v>
      </c>
      <c r="BK201" s="200">
        <f>ROUND(I201*H201,2)</f>
        <v>0</v>
      </c>
      <c r="BL201" s="18" t="s">
        <v>279</v>
      </c>
      <c r="BM201" s="199" t="s">
        <v>1227</v>
      </c>
    </row>
    <row r="202" spans="1:47" s="2" customFormat="1" ht="19.5">
      <c r="A202" s="35"/>
      <c r="B202" s="36"/>
      <c r="C202" s="37"/>
      <c r="D202" s="201" t="s">
        <v>185</v>
      </c>
      <c r="E202" s="37"/>
      <c r="F202" s="202" t="s">
        <v>1226</v>
      </c>
      <c r="G202" s="37"/>
      <c r="H202" s="37"/>
      <c r="I202" s="203"/>
      <c r="J202" s="37"/>
      <c r="K202" s="37"/>
      <c r="L202" s="40"/>
      <c r="M202" s="204"/>
      <c r="N202" s="205"/>
      <c r="O202" s="72"/>
      <c r="P202" s="72"/>
      <c r="Q202" s="72"/>
      <c r="R202" s="72"/>
      <c r="S202" s="72"/>
      <c r="T202" s="73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T202" s="18" t="s">
        <v>185</v>
      </c>
      <c r="AU202" s="18" t="s">
        <v>84</v>
      </c>
    </row>
    <row r="203" spans="1:65" s="2" customFormat="1" ht="22.15" customHeight="1">
      <c r="A203" s="35"/>
      <c r="B203" s="36"/>
      <c r="C203" s="188" t="s">
        <v>339</v>
      </c>
      <c r="D203" s="188" t="s">
        <v>178</v>
      </c>
      <c r="E203" s="189" t="s">
        <v>1228</v>
      </c>
      <c r="F203" s="190" t="s">
        <v>1229</v>
      </c>
      <c r="G203" s="191" t="s">
        <v>198</v>
      </c>
      <c r="H203" s="192">
        <v>1</v>
      </c>
      <c r="I203" s="193"/>
      <c r="J203" s="194">
        <f>ROUND(I203*H203,2)</f>
        <v>0</v>
      </c>
      <c r="K203" s="190" t="s">
        <v>1</v>
      </c>
      <c r="L203" s="40"/>
      <c r="M203" s="195" t="s">
        <v>1</v>
      </c>
      <c r="N203" s="196" t="s">
        <v>39</v>
      </c>
      <c r="O203" s="72"/>
      <c r="P203" s="197">
        <f>O203*H203</f>
        <v>0</v>
      </c>
      <c r="Q203" s="197">
        <v>0</v>
      </c>
      <c r="R203" s="197">
        <f>Q203*H203</f>
        <v>0</v>
      </c>
      <c r="S203" s="197">
        <v>0</v>
      </c>
      <c r="T203" s="198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99" t="s">
        <v>279</v>
      </c>
      <c r="AT203" s="199" t="s">
        <v>178</v>
      </c>
      <c r="AU203" s="199" t="s">
        <v>84</v>
      </c>
      <c r="AY203" s="18" t="s">
        <v>175</v>
      </c>
      <c r="BE203" s="200">
        <f>IF(N203="základní",J203,0)</f>
        <v>0</v>
      </c>
      <c r="BF203" s="200">
        <f>IF(N203="snížená",J203,0)</f>
        <v>0</v>
      </c>
      <c r="BG203" s="200">
        <f>IF(N203="zákl. přenesená",J203,0)</f>
        <v>0</v>
      </c>
      <c r="BH203" s="200">
        <f>IF(N203="sníž. přenesená",J203,0)</f>
        <v>0</v>
      </c>
      <c r="BI203" s="200">
        <f>IF(N203="nulová",J203,0)</f>
        <v>0</v>
      </c>
      <c r="BJ203" s="18" t="s">
        <v>82</v>
      </c>
      <c r="BK203" s="200">
        <f>ROUND(I203*H203,2)</f>
        <v>0</v>
      </c>
      <c r="BL203" s="18" t="s">
        <v>279</v>
      </c>
      <c r="BM203" s="199" t="s">
        <v>1230</v>
      </c>
    </row>
    <row r="204" spans="1:47" s="2" customFormat="1" ht="12">
      <c r="A204" s="35"/>
      <c r="B204" s="36"/>
      <c r="C204" s="37"/>
      <c r="D204" s="201" t="s">
        <v>185</v>
      </c>
      <c r="E204" s="37"/>
      <c r="F204" s="202" t="s">
        <v>1229</v>
      </c>
      <c r="G204" s="37"/>
      <c r="H204" s="37"/>
      <c r="I204" s="203"/>
      <c r="J204" s="37"/>
      <c r="K204" s="37"/>
      <c r="L204" s="40"/>
      <c r="M204" s="204"/>
      <c r="N204" s="205"/>
      <c r="O204" s="72"/>
      <c r="P204" s="72"/>
      <c r="Q204" s="72"/>
      <c r="R204" s="72"/>
      <c r="S204" s="72"/>
      <c r="T204" s="73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8" t="s">
        <v>185</v>
      </c>
      <c r="AU204" s="18" t="s">
        <v>84</v>
      </c>
    </row>
    <row r="205" spans="1:65" s="2" customFormat="1" ht="19.9" customHeight="1">
      <c r="A205" s="35"/>
      <c r="B205" s="36"/>
      <c r="C205" s="188" t="s">
        <v>347</v>
      </c>
      <c r="D205" s="188" t="s">
        <v>178</v>
      </c>
      <c r="E205" s="189" t="s">
        <v>1231</v>
      </c>
      <c r="F205" s="190" t="s">
        <v>1232</v>
      </c>
      <c r="G205" s="191" t="s">
        <v>306</v>
      </c>
      <c r="H205" s="192">
        <v>7</v>
      </c>
      <c r="I205" s="193"/>
      <c r="J205" s="194">
        <f>ROUND(I205*H205,2)</f>
        <v>0</v>
      </c>
      <c r="K205" s="190" t="s">
        <v>182</v>
      </c>
      <c r="L205" s="40"/>
      <c r="M205" s="195" t="s">
        <v>1</v>
      </c>
      <c r="N205" s="196" t="s">
        <v>39</v>
      </c>
      <c r="O205" s="72"/>
      <c r="P205" s="197">
        <f>O205*H205</f>
        <v>0</v>
      </c>
      <c r="Q205" s="197">
        <v>0</v>
      </c>
      <c r="R205" s="197">
        <f>Q205*H205</f>
        <v>0</v>
      </c>
      <c r="S205" s="197">
        <v>0</v>
      </c>
      <c r="T205" s="198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99" t="s">
        <v>279</v>
      </c>
      <c r="AT205" s="199" t="s">
        <v>178</v>
      </c>
      <c r="AU205" s="199" t="s">
        <v>84</v>
      </c>
      <c r="AY205" s="18" t="s">
        <v>175</v>
      </c>
      <c r="BE205" s="200">
        <f>IF(N205="základní",J205,0)</f>
        <v>0</v>
      </c>
      <c r="BF205" s="200">
        <f>IF(N205="snížená",J205,0)</f>
        <v>0</v>
      </c>
      <c r="BG205" s="200">
        <f>IF(N205="zákl. přenesená",J205,0)</f>
        <v>0</v>
      </c>
      <c r="BH205" s="200">
        <f>IF(N205="sníž. přenesená",J205,0)</f>
        <v>0</v>
      </c>
      <c r="BI205" s="200">
        <f>IF(N205="nulová",J205,0)</f>
        <v>0</v>
      </c>
      <c r="BJ205" s="18" t="s">
        <v>82</v>
      </c>
      <c r="BK205" s="200">
        <f>ROUND(I205*H205,2)</f>
        <v>0</v>
      </c>
      <c r="BL205" s="18" t="s">
        <v>279</v>
      </c>
      <c r="BM205" s="199" t="s">
        <v>1233</v>
      </c>
    </row>
    <row r="206" spans="1:47" s="2" customFormat="1" ht="12">
      <c r="A206" s="35"/>
      <c r="B206" s="36"/>
      <c r="C206" s="37"/>
      <c r="D206" s="201" t="s">
        <v>185</v>
      </c>
      <c r="E206" s="37"/>
      <c r="F206" s="202" t="s">
        <v>1234</v>
      </c>
      <c r="G206" s="37"/>
      <c r="H206" s="37"/>
      <c r="I206" s="203"/>
      <c r="J206" s="37"/>
      <c r="K206" s="37"/>
      <c r="L206" s="40"/>
      <c r="M206" s="204"/>
      <c r="N206" s="205"/>
      <c r="O206" s="72"/>
      <c r="P206" s="72"/>
      <c r="Q206" s="72"/>
      <c r="R206" s="72"/>
      <c r="S206" s="72"/>
      <c r="T206" s="73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8" t="s">
        <v>185</v>
      </c>
      <c r="AU206" s="18" t="s">
        <v>84</v>
      </c>
    </row>
    <row r="207" spans="1:47" s="2" customFormat="1" ht="12">
      <c r="A207" s="35"/>
      <c r="B207" s="36"/>
      <c r="C207" s="37"/>
      <c r="D207" s="206" t="s">
        <v>187</v>
      </c>
      <c r="E207" s="37"/>
      <c r="F207" s="207" t="s">
        <v>1235</v>
      </c>
      <c r="G207" s="37"/>
      <c r="H207" s="37"/>
      <c r="I207" s="203"/>
      <c r="J207" s="37"/>
      <c r="K207" s="37"/>
      <c r="L207" s="40"/>
      <c r="M207" s="204"/>
      <c r="N207" s="205"/>
      <c r="O207" s="72"/>
      <c r="P207" s="72"/>
      <c r="Q207" s="72"/>
      <c r="R207" s="72"/>
      <c r="S207" s="72"/>
      <c r="T207" s="73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8" t="s">
        <v>187</v>
      </c>
      <c r="AU207" s="18" t="s">
        <v>84</v>
      </c>
    </row>
    <row r="208" spans="1:65" s="2" customFormat="1" ht="22.15" customHeight="1">
      <c r="A208" s="35"/>
      <c r="B208" s="36"/>
      <c r="C208" s="188" t="s">
        <v>354</v>
      </c>
      <c r="D208" s="188" t="s">
        <v>178</v>
      </c>
      <c r="E208" s="189" t="s">
        <v>1236</v>
      </c>
      <c r="F208" s="190" t="s">
        <v>1237</v>
      </c>
      <c r="G208" s="191" t="s">
        <v>363</v>
      </c>
      <c r="H208" s="192">
        <v>0.1</v>
      </c>
      <c r="I208" s="193"/>
      <c r="J208" s="194">
        <f>ROUND(I208*H208,2)</f>
        <v>0</v>
      </c>
      <c r="K208" s="190" t="s">
        <v>182</v>
      </c>
      <c r="L208" s="40"/>
      <c r="M208" s="195" t="s">
        <v>1</v>
      </c>
      <c r="N208" s="196" t="s">
        <v>39</v>
      </c>
      <c r="O208" s="72"/>
      <c r="P208" s="197">
        <f>O208*H208</f>
        <v>0</v>
      </c>
      <c r="Q208" s="197">
        <v>0</v>
      </c>
      <c r="R208" s="197">
        <f>Q208*H208</f>
        <v>0</v>
      </c>
      <c r="S208" s="197">
        <v>0</v>
      </c>
      <c r="T208" s="198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99" t="s">
        <v>279</v>
      </c>
      <c r="AT208" s="199" t="s">
        <v>178</v>
      </c>
      <c r="AU208" s="199" t="s">
        <v>84</v>
      </c>
      <c r="AY208" s="18" t="s">
        <v>175</v>
      </c>
      <c r="BE208" s="200">
        <f>IF(N208="základní",J208,0)</f>
        <v>0</v>
      </c>
      <c r="BF208" s="200">
        <f>IF(N208="snížená",J208,0)</f>
        <v>0</v>
      </c>
      <c r="BG208" s="200">
        <f>IF(N208="zákl. přenesená",J208,0)</f>
        <v>0</v>
      </c>
      <c r="BH208" s="200">
        <f>IF(N208="sníž. přenesená",J208,0)</f>
        <v>0</v>
      </c>
      <c r="BI208" s="200">
        <f>IF(N208="nulová",J208,0)</f>
        <v>0</v>
      </c>
      <c r="BJ208" s="18" t="s">
        <v>82</v>
      </c>
      <c r="BK208" s="200">
        <f>ROUND(I208*H208,2)</f>
        <v>0</v>
      </c>
      <c r="BL208" s="18" t="s">
        <v>279</v>
      </c>
      <c r="BM208" s="199" t="s">
        <v>1238</v>
      </c>
    </row>
    <row r="209" spans="1:47" s="2" customFormat="1" ht="29.25">
      <c r="A209" s="35"/>
      <c r="B209" s="36"/>
      <c r="C209" s="37"/>
      <c r="D209" s="201" t="s">
        <v>185</v>
      </c>
      <c r="E209" s="37"/>
      <c r="F209" s="202" t="s">
        <v>1239</v>
      </c>
      <c r="G209" s="37"/>
      <c r="H209" s="37"/>
      <c r="I209" s="203"/>
      <c r="J209" s="37"/>
      <c r="K209" s="37"/>
      <c r="L209" s="40"/>
      <c r="M209" s="204"/>
      <c r="N209" s="205"/>
      <c r="O209" s="72"/>
      <c r="P209" s="72"/>
      <c r="Q209" s="72"/>
      <c r="R209" s="72"/>
      <c r="S209" s="72"/>
      <c r="T209" s="73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T209" s="18" t="s">
        <v>185</v>
      </c>
      <c r="AU209" s="18" t="s">
        <v>84</v>
      </c>
    </row>
    <row r="210" spans="1:47" s="2" customFormat="1" ht="12">
      <c r="A210" s="35"/>
      <c r="B210" s="36"/>
      <c r="C210" s="37"/>
      <c r="D210" s="206" t="s">
        <v>187</v>
      </c>
      <c r="E210" s="37"/>
      <c r="F210" s="207" t="s">
        <v>1240</v>
      </c>
      <c r="G210" s="37"/>
      <c r="H210" s="37"/>
      <c r="I210" s="203"/>
      <c r="J210" s="37"/>
      <c r="K210" s="37"/>
      <c r="L210" s="40"/>
      <c r="M210" s="204"/>
      <c r="N210" s="205"/>
      <c r="O210" s="72"/>
      <c r="P210" s="72"/>
      <c r="Q210" s="72"/>
      <c r="R210" s="72"/>
      <c r="S210" s="72"/>
      <c r="T210" s="73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T210" s="18" t="s">
        <v>187</v>
      </c>
      <c r="AU210" s="18" t="s">
        <v>84</v>
      </c>
    </row>
    <row r="211" spans="2:63" s="12" customFormat="1" ht="22.9" customHeight="1">
      <c r="B211" s="172"/>
      <c r="C211" s="173"/>
      <c r="D211" s="174" t="s">
        <v>73</v>
      </c>
      <c r="E211" s="186" t="s">
        <v>1241</v>
      </c>
      <c r="F211" s="186" t="s">
        <v>1242</v>
      </c>
      <c r="G211" s="173"/>
      <c r="H211" s="173"/>
      <c r="I211" s="176"/>
      <c r="J211" s="187">
        <f>BK211</f>
        <v>0</v>
      </c>
      <c r="K211" s="173"/>
      <c r="L211" s="178"/>
      <c r="M211" s="179"/>
      <c r="N211" s="180"/>
      <c r="O211" s="180"/>
      <c r="P211" s="181">
        <f>SUM(P212:P247)</f>
        <v>0</v>
      </c>
      <c r="Q211" s="180"/>
      <c r="R211" s="181">
        <f>SUM(R212:R247)</f>
        <v>0.04537</v>
      </c>
      <c r="S211" s="180"/>
      <c r="T211" s="182">
        <f>SUM(T212:T247)</f>
        <v>0</v>
      </c>
      <c r="AR211" s="183" t="s">
        <v>84</v>
      </c>
      <c r="AT211" s="184" t="s">
        <v>73</v>
      </c>
      <c r="AU211" s="184" t="s">
        <v>82</v>
      </c>
      <c r="AY211" s="183" t="s">
        <v>175</v>
      </c>
      <c r="BK211" s="185">
        <f>SUM(BK212:BK247)</f>
        <v>0</v>
      </c>
    </row>
    <row r="212" spans="1:65" s="2" customFormat="1" ht="22.15" customHeight="1">
      <c r="A212" s="35"/>
      <c r="B212" s="36"/>
      <c r="C212" s="188" t="s">
        <v>360</v>
      </c>
      <c r="D212" s="188" t="s">
        <v>178</v>
      </c>
      <c r="E212" s="189" t="s">
        <v>1243</v>
      </c>
      <c r="F212" s="190" t="s">
        <v>1244</v>
      </c>
      <c r="G212" s="191" t="s">
        <v>198</v>
      </c>
      <c r="H212" s="192">
        <v>4</v>
      </c>
      <c r="I212" s="193"/>
      <c r="J212" s="194">
        <f>ROUND(I212*H212,2)</f>
        <v>0</v>
      </c>
      <c r="K212" s="190" t="s">
        <v>182</v>
      </c>
      <c r="L212" s="40"/>
      <c r="M212" s="195" t="s">
        <v>1</v>
      </c>
      <c r="N212" s="196" t="s">
        <v>39</v>
      </c>
      <c r="O212" s="72"/>
      <c r="P212" s="197">
        <f>O212*H212</f>
        <v>0</v>
      </c>
      <c r="Q212" s="197">
        <v>0</v>
      </c>
      <c r="R212" s="197">
        <f>Q212*H212</f>
        <v>0</v>
      </c>
      <c r="S212" s="197">
        <v>0</v>
      </c>
      <c r="T212" s="198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99" t="s">
        <v>279</v>
      </c>
      <c r="AT212" s="199" t="s">
        <v>178</v>
      </c>
      <c r="AU212" s="199" t="s">
        <v>84</v>
      </c>
      <c r="AY212" s="18" t="s">
        <v>175</v>
      </c>
      <c r="BE212" s="200">
        <f>IF(N212="základní",J212,0)</f>
        <v>0</v>
      </c>
      <c r="BF212" s="200">
        <f>IF(N212="snížená",J212,0)</f>
        <v>0</v>
      </c>
      <c r="BG212" s="200">
        <f>IF(N212="zákl. přenesená",J212,0)</f>
        <v>0</v>
      </c>
      <c r="BH212" s="200">
        <f>IF(N212="sníž. přenesená",J212,0)</f>
        <v>0</v>
      </c>
      <c r="BI212" s="200">
        <f>IF(N212="nulová",J212,0)</f>
        <v>0</v>
      </c>
      <c r="BJ212" s="18" t="s">
        <v>82</v>
      </c>
      <c r="BK212" s="200">
        <f>ROUND(I212*H212,2)</f>
        <v>0</v>
      </c>
      <c r="BL212" s="18" t="s">
        <v>279</v>
      </c>
      <c r="BM212" s="199" t="s">
        <v>1245</v>
      </c>
    </row>
    <row r="213" spans="1:47" s="2" customFormat="1" ht="19.5">
      <c r="A213" s="35"/>
      <c r="B213" s="36"/>
      <c r="C213" s="37"/>
      <c r="D213" s="201" t="s">
        <v>185</v>
      </c>
      <c r="E213" s="37"/>
      <c r="F213" s="202" t="s">
        <v>1246</v>
      </c>
      <c r="G213" s="37"/>
      <c r="H213" s="37"/>
      <c r="I213" s="203"/>
      <c r="J213" s="37"/>
      <c r="K213" s="37"/>
      <c r="L213" s="40"/>
      <c r="M213" s="204"/>
      <c r="N213" s="205"/>
      <c r="O213" s="72"/>
      <c r="P213" s="72"/>
      <c r="Q213" s="72"/>
      <c r="R213" s="72"/>
      <c r="S213" s="72"/>
      <c r="T213" s="73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T213" s="18" t="s">
        <v>185</v>
      </c>
      <c r="AU213" s="18" t="s">
        <v>84</v>
      </c>
    </row>
    <row r="214" spans="1:47" s="2" customFormat="1" ht="12">
      <c r="A214" s="35"/>
      <c r="B214" s="36"/>
      <c r="C214" s="37"/>
      <c r="D214" s="206" t="s">
        <v>187</v>
      </c>
      <c r="E214" s="37"/>
      <c r="F214" s="207" t="s">
        <v>1247</v>
      </c>
      <c r="G214" s="37"/>
      <c r="H214" s="37"/>
      <c r="I214" s="203"/>
      <c r="J214" s="37"/>
      <c r="K214" s="37"/>
      <c r="L214" s="40"/>
      <c r="M214" s="204"/>
      <c r="N214" s="205"/>
      <c r="O214" s="72"/>
      <c r="P214" s="72"/>
      <c r="Q214" s="72"/>
      <c r="R214" s="72"/>
      <c r="S214" s="72"/>
      <c r="T214" s="73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T214" s="18" t="s">
        <v>187</v>
      </c>
      <c r="AU214" s="18" t="s">
        <v>84</v>
      </c>
    </row>
    <row r="215" spans="1:65" s="2" customFormat="1" ht="30" customHeight="1">
      <c r="A215" s="35"/>
      <c r="B215" s="36"/>
      <c r="C215" s="188" t="s">
        <v>368</v>
      </c>
      <c r="D215" s="188" t="s">
        <v>178</v>
      </c>
      <c r="E215" s="189" t="s">
        <v>1248</v>
      </c>
      <c r="F215" s="190" t="s">
        <v>1249</v>
      </c>
      <c r="G215" s="191" t="s">
        <v>198</v>
      </c>
      <c r="H215" s="192">
        <v>4</v>
      </c>
      <c r="I215" s="193"/>
      <c r="J215" s="194">
        <f>ROUND(I215*H215,2)</f>
        <v>0</v>
      </c>
      <c r="K215" s="190" t="s">
        <v>182</v>
      </c>
      <c r="L215" s="40"/>
      <c r="M215" s="195" t="s">
        <v>1</v>
      </c>
      <c r="N215" s="196" t="s">
        <v>39</v>
      </c>
      <c r="O215" s="72"/>
      <c r="P215" s="197">
        <f>O215*H215</f>
        <v>0</v>
      </c>
      <c r="Q215" s="197">
        <v>0.00183</v>
      </c>
      <c r="R215" s="197">
        <f>Q215*H215</f>
        <v>0.00732</v>
      </c>
      <c r="S215" s="197">
        <v>0</v>
      </c>
      <c r="T215" s="198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99" t="s">
        <v>279</v>
      </c>
      <c r="AT215" s="199" t="s">
        <v>178</v>
      </c>
      <c r="AU215" s="199" t="s">
        <v>84</v>
      </c>
      <c r="AY215" s="18" t="s">
        <v>175</v>
      </c>
      <c r="BE215" s="200">
        <f>IF(N215="základní",J215,0)</f>
        <v>0</v>
      </c>
      <c r="BF215" s="200">
        <f>IF(N215="snížená",J215,0)</f>
        <v>0</v>
      </c>
      <c r="BG215" s="200">
        <f>IF(N215="zákl. přenesená",J215,0)</f>
        <v>0</v>
      </c>
      <c r="BH215" s="200">
        <f>IF(N215="sníž. přenesená",J215,0)</f>
        <v>0</v>
      </c>
      <c r="BI215" s="200">
        <f>IF(N215="nulová",J215,0)</f>
        <v>0</v>
      </c>
      <c r="BJ215" s="18" t="s">
        <v>82</v>
      </c>
      <c r="BK215" s="200">
        <f>ROUND(I215*H215,2)</f>
        <v>0</v>
      </c>
      <c r="BL215" s="18" t="s">
        <v>279</v>
      </c>
      <c r="BM215" s="199" t="s">
        <v>1250</v>
      </c>
    </row>
    <row r="216" spans="1:47" s="2" customFormat="1" ht="29.25">
      <c r="A216" s="35"/>
      <c r="B216" s="36"/>
      <c r="C216" s="37"/>
      <c r="D216" s="201" t="s">
        <v>185</v>
      </c>
      <c r="E216" s="37"/>
      <c r="F216" s="202" t="s">
        <v>1251</v>
      </c>
      <c r="G216" s="37"/>
      <c r="H216" s="37"/>
      <c r="I216" s="203"/>
      <c r="J216" s="37"/>
      <c r="K216" s="37"/>
      <c r="L216" s="40"/>
      <c r="M216" s="204"/>
      <c r="N216" s="205"/>
      <c r="O216" s="72"/>
      <c r="P216" s="72"/>
      <c r="Q216" s="72"/>
      <c r="R216" s="72"/>
      <c r="S216" s="72"/>
      <c r="T216" s="73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T216" s="18" t="s">
        <v>185</v>
      </c>
      <c r="AU216" s="18" t="s">
        <v>84</v>
      </c>
    </row>
    <row r="217" spans="1:47" s="2" customFormat="1" ht="12">
      <c r="A217" s="35"/>
      <c r="B217" s="36"/>
      <c r="C217" s="37"/>
      <c r="D217" s="206" t="s">
        <v>187</v>
      </c>
      <c r="E217" s="37"/>
      <c r="F217" s="207" t="s">
        <v>1252</v>
      </c>
      <c r="G217" s="37"/>
      <c r="H217" s="37"/>
      <c r="I217" s="203"/>
      <c r="J217" s="37"/>
      <c r="K217" s="37"/>
      <c r="L217" s="40"/>
      <c r="M217" s="204"/>
      <c r="N217" s="205"/>
      <c r="O217" s="72"/>
      <c r="P217" s="72"/>
      <c r="Q217" s="72"/>
      <c r="R217" s="72"/>
      <c r="S217" s="72"/>
      <c r="T217" s="73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T217" s="18" t="s">
        <v>187</v>
      </c>
      <c r="AU217" s="18" t="s">
        <v>84</v>
      </c>
    </row>
    <row r="218" spans="1:65" s="2" customFormat="1" ht="22.15" customHeight="1">
      <c r="A218" s="35"/>
      <c r="B218" s="36"/>
      <c r="C218" s="188" t="s">
        <v>375</v>
      </c>
      <c r="D218" s="188" t="s">
        <v>178</v>
      </c>
      <c r="E218" s="189" t="s">
        <v>1253</v>
      </c>
      <c r="F218" s="190" t="s">
        <v>1254</v>
      </c>
      <c r="G218" s="191" t="s">
        <v>306</v>
      </c>
      <c r="H218" s="192">
        <v>30</v>
      </c>
      <c r="I218" s="193"/>
      <c r="J218" s="194">
        <f>ROUND(I218*H218,2)</f>
        <v>0</v>
      </c>
      <c r="K218" s="190" t="s">
        <v>182</v>
      </c>
      <c r="L218" s="40"/>
      <c r="M218" s="195" t="s">
        <v>1</v>
      </c>
      <c r="N218" s="196" t="s">
        <v>39</v>
      </c>
      <c r="O218" s="72"/>
      <c r="P218" s="197">
        <f>O218*H218</f>
        <v>0</v>
      </c>
      <c r="Q218" s="197">
        <v>0.00098</v>
      </c>
      <c r="R218" s="197">
        <f>Q218*H218</f>
        <v>0.0294</v>
      </c>
      <c r="S218" s="197">
        <v>0</v>
      </c>
      <c r="T218" s="198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99" t="s">
        <v>279</v>
      </c>
      <c r="AT218" s="199" t="s">
        <v>178</v>
      </c>
      <c r="AU218" s="199" t="s">
        <v>84</v>
      </c>
      <c r="AY218" s="18" t="s">
        <v>175</v>
      </c>
      <c r="BE218" s="200">
        <f>IF(N218="základní",J218,0)</f>
        <v>0</v>
      </c>
      <c r="BF218" s="200">
        <f>IF(N218="snížená",J218,0)</f>
        <v>0</v>
      </c>
      <c r="BG218" s="200">
        <f>IF(N218="zákl. přenesená",J218,0)</f>
        <v>0</v>
      </c>
      <c r="BH218" s="200">
        <f>IF(N218="sníž. přenesená",J218,0)</f>
        <v>0</v>
      </c>
      <c r="BI218" s="200">
        <f>IF(N218="nulová",J218,0)</f>
        <v>0</v>
      </c>
      <c r="BJ218" s="18" t="s">
        <v>82</v>
      </c>
      <c r="BK218" s="200">
        <f>ROUND(I218*H218,2)</f>
        <v>0</v>
      </c>
      <c r="BL218" s="18" t="s">
        <v>279</v>
      </c>
      <c r="BM218" s="199" t="s">
        <v>1255</v>
      </c>
    </row>
    <row r="219" spans="1:47" s="2" customFormat="1" ht="19.5">
      <c r="A219" s="35"/>
      <c r="B219" s="36"/>
      <c r="C219" s="37"/>
      <c r="D219" s="201" t="s">
        <v>185</v>
      </c>
      <c r="E219" s="37"/>
      <c r="F219" s="202" t="s">
        <v>1256</v>
      </c>
      <c r="G219" s="37"/>
      <c r="H219" s="37"/>
      <c r="I219" s="203"/>
      <c r="J219" s="37"/>
      <c r="K219" s="37"/>
      <c r="L219" s="40"/>
      <c r="M219" s="204"/>
      <c r="N219" s="205"/>
      <c r="O219" s="72"/>
      <c r="P219" s="72"/>
      <c r="Q219" s="72"/>
      <c r="R219" s="72"/>
      <c r="S219" s="72"/>
      <c r="T219" s="73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T219" s="18" t="s">
        <v>185</v>
      </c>
      <c r="AU219" s="18" t="s">
        <v>84</v>
      </c>
    </row>
    <row r="220" spans="1:47" s="2" customFormat="1" ht="12">
      <c r="A220" s="35"/>
      <c r="B220" s="36"/>
      <c r="C220" s="37"/>
      <c r="D220" s="206" t="s">
        <v>187</v>
      </c>
      <c r="E220" s="37"/>
      <c r="F220" s="207" t="s">
        <v>1257</v>
      </c>
      <c r="G220" s="37"/>
      <c r="H220" s="37"/>
      <c r="I220" s="203"/>
      <c r="J220" s="37"/>
      <c r="K220" s="37"/>
      <c r="L220" s="40"/>
      <c r="M220" s="204"/>
      <c r="N220" s="205"/>
      <c r="O220" s="72"/>
      <c r="P220" s="72"/>
      <c r="Q220" s="72"/>
      <c r="R220" s="72"/>
      <c r="S220" s="72"/>
      <c r="T220" s="73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T220" s="18" t="s">
        <v>187</v>
      </c>
      <c r="AU220" s="18" t="s">
        <v>84</v>
      </c>
    </row>
    <row r="221" spans="1:65" s="2" customFormat="1" ht="22.15" customHeight="1">
      <c r="A221" s="35"/>
      <c r="B221" s="36"/>
      <c r="C221" s="188" t="s">
        <v>381</v>
      </c>
      <c r="D221" s="188" t="s">
        <v>178</v>
      </c>
      <c r="E221" s="189" t="s">
        <v>1258</v>
      </c>
      <c r="F221" s="190" t="s">
        <v>1259</v>
      </c>
      <c r="G221" s="191" t="s">
        <v>631</v>
      </c>
      <c r="H221" s="192">
        <v>1</v>
      </c>
      <c r="I221" s="193"/>
      <c r="J221" s="194">
        <f>ROUND(I221*H221,2)</f>
        <v>0</v>
      </c>
      <c r="K221" s="190" t="s">
        <v>182</v>
      </c>
      <c r="L221" s="40"/>
      <c r="M221" s="195" t="s">
        <v>1</v>
      </c>
      <c r="N221" s="196" t="s">
        <v>39</v>
      </c>
      <c r="O221" s="72"/>
      <c r="P221" s="197">
        <f>O221*H221</f>
        <v>0</v>
      </c>
      <c r="Q221" s="197">
        <v>0</v>
      </c>
      <c r="R221" s="197">
        <f>Q221*H221</f>
        <v>0</v>
      </c>
      <c r="S221" s="197">
        <v>0</v>
      </c>
      <c r="T221" s="198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99" t="s">
        <v>279</v>
      </c>
      <c r="AT221" s="199" t="s">
        <v>178</v>
      </c>
      <c r="AU221" s="199" t="s">
        <v>84</v>
      </c>
      <c r="AY221" s="18" t="s">
        <v>175</v>
      </c>
      <c r="BE221" s="200">
        <f>IF(N221="základní",J221,0)</f>
        <v>0</v>
      </c>
      <c r="BF221" s="200">
        <f>IF(N221="snížená",J221,0)</f>
        <v>0</v>
      </c>
      <c r="BG221" s="200">
        <f>IF(N221="zákl. přenesená",J221,0)</f>
        <v>0</v>
      </c>
      <c r="BH221" s="200">
        <f>IF(N221="sníž. přenesená",J221,0)</f>
        <v>0</v>
      </c>
      <c r="BI221" s="200">
        <f>IF(N221="nulová",J221,0)</f>
        <v>0</v>
      </c>
      <c r="BJ221" s="18" t="s">
        <v>82</v>
      </c>
      <c r="BK221" s="200">
        <f>ROUND(I221*H221,2)</f>
        <v>0</v>
      </c>
      <c r="BL221" s="18" t="s">
        <v>279</v>
      </c>
      <c r="BM221" s="199" t="s">
        <v>1260</v>
      </c>
    </row>
    <row r="222" spans="1:47" s="2" customFormat="1" ht="19.5">
      <c r="A222" s="35"/>
      <c r="B222" s="36"/>
      <c r="C222" s="37"/>
      <c r="D222" s="201" t="s">
        <v>185</v>
      </c>
      <c r="E222" s="37"/>
      <c r="F222" s="202" t="s">
        <v>1261</v>
      </c>
      <c r="G222" s="37"/>
      <c r="H222" s="37"/>
      <c r="I222" s="203"/>
      <c r="J222" s="37"/>
      <c r="K222" s="37"/>
      <c r="L222" s="40"/>
      <c r="M222" s="204"/>
      <c r="N222" s="205"/>
      <c r="O222" s="72"/>
      <c r="P222" s="72"/>
      <c r="Q222" s="72"/>
      <c r="R222" s="72"/>
      <c r="S222" s="72"/>
      <c r="T222" s="73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T222" s="18" t="s">
        <v>185</v>
      </c>
      <c r="AU222" s="18" t="s">
        <v>84</v>
      </c>
    </row>
    <row r="223" spans="1:47" s="2" customFormat="1" ht="12">
      <c r="A223" s="35"/>
      <c r="B223" s="36"/>
      <c r="C223" s="37"/>
      <c r="D223" s="206" t="s">
        <v>187</v>
      </c>
      <c r="E223" s="37"/>
      <c r="F223" s="207" t="s">
        <v>1262</v>
      </c>
      <c r="G223" s="37"/>
      <c r="H223" s="37"/>
      <c r="I223" s="203"/>
      <c r="J223" s="37"/>
      <c r="K223" s="37"/>
      <c r="L223" s="40"/>
      <c r="M223" s="204"/>
      <c r="N223" s="205"/>
      <c r="O223" s="72"/>
      <c r="P223" s="72"/>
      <c r="Q223" s="72"/>
      <c r="R223" s="72"/>
      <c r="S223" s="72"/>
      <c r="T223" s="73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T223" s="18" t="s">
        <v>187</v>
      </c>
      <c r="AU223" s="18" t="s">
        <v>84</v>
      </c>
    </row>
    <row r="224" spans="1:65" s="2" customFormat="1" ht="34.9" customHeight="1">
      <c r="A224" s="35"/>
      <c r="B224" s="36"/>
      <c r="C224" s="188" t="s">
        <v>388</v>
      </c>
      <c r="D224" s="188" t="s">
        <v>178</v>
      </c>
      <c r="E224" s="189" t="s">
        <v>1263</v>
      </c>
      <c r="F224" s="190" t="s">
        <v>1264</v>
      </c>
      <c r="G224" s="191" t="s">
        <v>306</v>
      </c>
      <c r="H224" s="192">
        <v>5</v>
      </c>
      <c r="I224" s="193"/>
      <c r="J224" s="194">
        <f>ROUND(I224*H224,2)</f>
        <v>0</v>
      </c>
      <c r="K224" s="190" t="s">
        <v>182</v>
      </c>
      <c r="L224" s="40"/>
      <c r="M224" s="195" t="s">
        <v>1</v>
      </c>
      <c r="N224" s="196" t="s">
        <v>39</v>
      </c>
      <c r="O224" s="72"/>
      <c r="P224" s="197">
        <f>O224*H224</f>
        <v>0</v>
      </c>
      <c r="Q224" s="197">
        <v>7E-05</v>
      </c>
      <c r="R224" s="197">
        <f>Q224*H224</f>
        <v>0.00034999999999999994</v>
      </c>
      <c r="S224" s="197">
        <v>0</v>
      </c>
      <c r="T224" s="198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99" t="s">
        <v>279</v>
      </c>
      <c r="AT224" s="199" t="s">
        <v>178</v>
      </c>
      <c r="AU224" s="199" t="s">
        <v>84</v>
      </c>
      <c r="AY224" s="18" t="s">
        <v>175</v>
      </c>
      <c r="BE224" s="200">
        <f>IF(N224="základní",J224,0)</f>
        <v>0</v>
      </c>
      <c r="BF224" s="200">
        <f>IF(N224="snížená",J224,0)</f>
        <v>0</v>
      </c>
      <c r="BG224" s="200">
        <f>IF(N224="zákl. přenesená",J224,0)</f>
        <v>0</v>
      </c>
      <c r="BH224" s="200">
        <f>IF(N224="sníž. přenesená",J224,0)</f>
        <v>0</v>
      </c>
      <c r="BI224" s="200">
        <f>IF(N224="nulová",J224,0)</f>
        <v>0</v>
      </c>
      <c r="BJ224" s="18" t="s">
        <v>82</v>
      </c>
      <c r="BK224" s="200">
        <f>ROUND(I224*H224,2)</f>
        <v>0</v>
      </c>
      <c r="BL224" s="18" t="s">
        <v>279</v>
      </c>
      <c r="BM224" s="199" t="s">
        <v>1265</v>
      </c>
    </row>
    <row r="225" spans="1:47" s="2" customFormat="1" ht="29.25">
      <c r="A225" s="35"/>
      <c r="B225" s="36"/>
      <c r="C225" s="37"/>
      <c r="D225" s="201" t="s">
        <v>185</v>
      </c>
      <c r="E225" s="37"/>
      <c r="F225" s="202" t="s">
        <v>1266</v>
      </c>
      <c r="G225" s="37"/>
      <c r="H225" s="37"/>
      <c r="I225" s="203"/>
      <c r="J225" s="37"/>
      <c r="K225" s="37"/>
      <c r="L225" s="40"/>
      <c r="M225" s="204"/>
      <c r="N225" s="205"/>
      <c r="O225" s="72"/>
      <c r="P225" s="72"/>
      <c r="Q225" s="72"/>
      <c r="R225" s="72"/>
      <c r="S225" s="72"/>
      <c r="T225" s="73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T225" s="18" t="s">
        <v>185</v>
      </c>
      <c r="AU225" s="18" t="s">
        <v>84</v>
      </c>
    </row>
    <row r="226" spans="1:47" s="2" customFormat="1" ht="12">
      <c r="A226" s="35"/>
      <c r="B226" s="36"/>
      <c r="C226" s="37"/>
      <c r="D226" s="206" t="s">
        <v>187</v>
      </c>
      <c r="E226" s="37"/>
      <c r="F226" s="207" t="s">
        <v>1267</v>
      </c>
      <c r="G226" s="37"/>
      <c r="H226" s="37"/>
      <c r="I226" s="203"/>
      <c r="J226" s="37"/>
      <c r="K226" s="37"/>
      <c r="L226" s="40"/>
      <c r="M226" s="204"/>
      <c r="N226" s="205"/>
      <c r="O226" s="72"/>
      <c r="P226" s="72"/>
      <c r="Q226" s="72"/>
      <c r="R226" s="72"/>
      <c r="S226" s="72"/>
      <c r="T226" s="73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T226" s="18" t="s">
        <v>187</v>
      </c>
      <c r="AU226" s="18" t="s">
        <v>84</v>
      </c>
    </row>
    <row r="227" spans="1:65" s="2" customFormat="1" ht="34.9" customHeight="1">
      <c r="A227" s="35"/>
      <c r="B227" s="36"/>
      <c r="C227" s="188" t="s">
        <v>393</v>
      </c>
      <c r="D227" s="188" t="s">
        <v>178</v>
      </c>
      <c r="E227" s="189" t="s">
        <v>1268</v>
      </c>
      <c r="F227" s="190" t="s">
        <v>1269</v>
      </c>
      <c r="G227" s="191" t="s">
        <v>306</v>
      </c>
      <c r="H227" s="192">
        <v>2.5</v>
      </c>
      <c r="I227" s="193"/>
      <c r="J227" s="194">
        <f>ROUND(I227*H227,2)</f>
        <v>0</v>
      </c>
      <c r="K227" s="190" t="s">
        <v>182</v>
      </c>
      <c r="L227" s="40"/>
      <c r="M227" s="195" t="s">
        <v>1</v>
      </c>
      <c r="N227" s="196" t="s">
        <v>39</v>
      </c>
      <c r="O227" s="72"/>
      <c r="P227" s="197">
        <f>O227*H227</f>
        <v>0</v>
      </c>
      <c r="Q227" s="197">
        <v>8E-05</v>
      </c>
      <c r="R227" s="197">
        <f>Q227*H227</f>
        <v>0.0002</v>
      </c>
      <c r="S227" s="197">
        <v>0</v>
      </c>
      <c r="T227" s="198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99" t="s">
        <v>279</v>
      </c>
      <c r="AT227" s="199" t="s">
        <v>178</v>
      </c>
      <c r="AU227" s="199" t="s">
        <v>84</v>
      </c>
      <c r="AY227" s="18" t="s">
        <v>175</v>
      </c>
      <c r="BE227" s="200">
        <f>IF(N227="základní",J227,0)</f>
        <v>0</v>
      </c>
      <c r="BF227" s="200">
        <f>IF(N227="snížená",J227,0)</f>
        <v>0</v>
      </c>
      <c r="BG227" s="200">
        <f>IF(N227="zákl. přenesená",J227,0)</f>
        <v>0</v>
      </c>
      <c r="BH227" s="200">
        <f>IF(N227="sníž. přenesená",J227,0)</f>
        <v>0</v>
      </c>
      <c r="BI227" s="200">
        <f>IF(N227="nulová",J227,0)</f>
        <v>0</v>
      </c>
      <c r="BJ227" s="18" t="s">
        <v>82</v>
      </c>
      <c r="BK227" s="200">
        <f>ROUND(I227*H227,2)</f>
        <v>0</v>
      </c>
      <c r="BL227" s="18" t="s">
        <v>279</v>
      </c>
      <c r="BM227" s="199" t="s">
        <v>1270</v>
      </c>
    </row>
    <row r="228" spans="1:47" s="2" customFormat="1" ht="29.25">
      <c r="A228" s="35"/>
      <c r="B228" s="36"/>
      <c r="C228" s="37"/>
      <c r="D228" s="201" t="s">
        <v>185</v>
      </c>
      <c r="E228" s="37"/>
      <c r="F228" s="202" t="s">
        <v>1271</v>
      </c>
      <c r="G228" s="37"/>
      <c r="H228" s="37"/>
      <c r="I228" s="203"/>
      <c r="J228" s="37"/>
      <c r="K228" s="37"/>
      <c r="L228" s="40"/>
      <c r="M228" s="204"/>
      <c r="N228" s="205"/>
      <c r="O228" s="72"/>
      <c r="P228" s="72"/>
      <c r="Q228" s="72"/>
      <c r="R228" s="72"/>
      <c r="S228" s="72"/>
      <c r="T228" s="73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T228" s="18" t="s">
        <v>185</v>
      </c>
      <c r="AU228" s="18" t="s">
        <v>84</v>
      </c>
    </row>
    <row r="229" spans="1:47" s="2" customFormat="1" ht="12">
      <c r="A229" s="35"/>
      <c r="B229" s="36"/>
      <c r="C229" s="37"/>
      <c r="D229" s="206" t="s">
        <v>187</v>
      </c>
      <c r="E229" s="37"/>
      <c r="F229" s="207" t="s">
        <v>1272</v>
      </c>
      <c r="G229" s="37"/>
      <c r="H229" s="37"/>
      <c r="I229" s="203"/>
      <c r="J229" s="37"/>
      <c r="K229" s="37"/>
      <c r="L229" s="40"/>
      <c r="M229" s="204"/>
      <c r="N229" s="205"/>
      <c r="O229" s="72"/>
      <c r="P229" s="72"/>
      <c r="Q229" s="72"/>
      <c r="R229" s="72"/>
      <c r="S229" s="72"/>
      <c r="T229" s="73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T229" s="18" t="s">
        <v>187</v>
      </c>
      <c r="AU229" s="18" t="s">
        <v>84</v>
      </c>
    </row>
    <row r="230" spans="1:65" s="2" customFormat="1" ht="30" customHeight="1">
      <c r="A230" s="35"/>
      <c r="B230" s="36"/>
      <c r="C230" s="188" t="s">
        <v>399</v>
      </c>
      <c r="D230" s="188" t="s">
        <v>178</v>
      </c>
      <c r="E230" s="189" t="s">
        <v>1273</v>
      </c>
      <c r="F230" s="190" t="s">
        <v>1274</v>
      </c>
      <c r="G230" s="191" t="s">
        <v>306</v>
      </c>
      <c r="H230" s="192">
        <v>30</v>
      </c>
      <c r="I230" s="193"/>
      <c r="J230" s="194">
        <f>ROUND(I230*H230,2)</f>
        <v>0</v>
      </c>
      <c r="K230" s="190" t="s">
        <v>182</v>
      </c>
      <c r="L230" s="40"/>
      <c r="M230" s="195" t="s">
        <v>1</v>
      </c>
      <c r="N230" s="196" t="s">
        <v>39</v>
      </c>
      <c r="O230" s="72"/>
      <c r="P230" s="197">
        <f>O230*H230</f>
        <v>0</v>
      </c>
      <c r="Q230" s="197">
        <v>7E-05</v>
      </c>
      <c r="R230" s="197">
        <f>Q230*H230</f>
        <v>0.0021</v>
      </c>
      <c r="S230" s="197">
        <v>0</v>
      </c>
      <c r="T230" s="198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99" t="s">
        <v>279</v>
      </c>
      <c r="AT230" s="199" t="s">
        <v>178</v>
      </c>
      <c r="AU230" s="199" t="s">
        <v>84</v>
      </c>
      <c r="AY230" s="18" t="s">
        <v>175</v>
      </c>
      <c r="BE230" s="200">
        <f>IF(N230="základní",J230,0)</f>
        <v>0</v>
      </c>
      <c r="BF230" s="200">
        <f>IF(N230="snížená",J230,0)</f>
        <v>0</v>
      </c>
      <c r="BG230" s="200">
        <f>IF(N230="zákl. přenesená",J230,0)</f>
        <v>0</v>
      </c>
      <c r="BH230" s="200">
        <f>IF(N230="sníž. přenesená",J230,0)</f>
        <v>0</v>
      </c>
      <c r="BI230" s="200">
        <f>IF(N230="nulová",J230,0)</f>
        <v>0</v>
      </c>
      <c r="BJ230" s="18" t="s">
        <v>82</v>
      </c>
      <c r="BK230" s="200">
        <f>ROUND(I230*H230,2)</f>
        <v>0</v>
      </c>
      <c r="BL230" s="18" t="s">
        <v>279</v>
      </c>
      <c r="BM230" s="199" t="s">
        <v>1275</v>
      </c>
    </row>
    <row r="231" spans="1:47" s="2" customFormat="1" ht="29.25">
      <c r="A231" s="35"/>
      <c r="B231" s="36"/>
      <c r="C231" s="37"/>
      <c r="D231" s="201" t="s">
        <v>185</v>
      </c>
      <c r="E231" s="37"/>
      <c r="F231" s="202" t="s">
        <v>1276</v>
      </c>
      <c r="G231" s="37"/>
      <c r="H231" s="37"/>
      <c r="I231" s="203"/>
      <c r="J231" s="37"/>
      <c r="K231" s="37"/>
      <c r="L231" s="40"/>
      <c r="M231" s="204"/>
      <c r="N231" s="205"/>
      <c r="O231" s="72"/>
      <c r="P231" s="72"/>
      <c r="Q231" s="72"/>
      <c r="R231" s="72"/>
      <c r="S231" s="72"/>
      <c r="T231" s="73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T231" s="18" t="s">
        <v>185</v>
      </c>
      <c r="AU231" s="18" t="s">
        <v>84</v>
      </c>
    </row>
    <row r="232" spans="1:47" s="2" customFormat="1" ht="12">
      <c r="A232" s="35"/>
      <c r="B232" s="36"/>
      <c r="C232" s="37"/>
      <c r="D232" s="206" t="s">
        <v>187</v>
      </c>
      <c r="E232" s="37"/>
      <c r="F232" s="207" t="s">
        <v>1277</v>
      </c>
      <c r="G232" s="37"/>
      <c r="H232" s="37"/>
      <c r="I232" s="203"/>
      <c r="J232" s="37"/>
      <c r="K232" s="37"/>
      <c r="L232" s="40"/>
      <c r="M232" s="204"/>
      <c r="N232" s="205"/>
      <c r="O232" s="72"/>
      <c r="P232" s="72"/>
      <c r="Q232" s="72"/>
      <c r="R232" s="72"/>
      <c r="S232" s="72"/>
      <c r="T232" s="73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T232" s="18" t="s">
        <v>187</v>
      </c>
      <c r="AU232" s="18" t="s">
        <v>84</v>
      </c>
    </row>
    <row r="233" spans="1:65" s="2" customFormat="1" ht="14.45" customHeight="1">
      <c r="A233" s="35"/>
      <c r="B233" s="36"/>
      <c r="C233" s="188" t="s">
        <v>405</v>
      </c>
      <c r="D233" s="188" t="s">
        <v>178</v>
      </c>
      <c r="E233" s="189" t="s">
        <v>1278</v>
      </c>
      <c r="F233" s="190" t="s">
        <v>1279</v>
      </c>
      <c r="G233" s="191" t="s">
        <v>198</v>
      </c>
      <c r="H233" s="192">
        <v>14</v>
      </c>
      <c r="I233" s="193"/>
      <c r="J233" s="194">
        <f>ROUND(I233*H233,2)</f>
        <v>0</v>
      </c>
      <c r="K233" s="190" t="s">
        <v>182</v>
      </c>
      <c r="L233" s="40"/>
      <c r="M233" s="195" t="s">
        <v>1</v>
      </c>
      <c r="N233" s="196" t="s">
        <v>39</v>
      </c>
      <c r="O233" s="72"/>
      <c r="P233" s="197">
        <f>O233*H233</f>
        <v>0</v>
      </c>
      <c r="Q233" s="197">
        <v>0</v>
      </c>
      <c r="R233" s="197">
        <f>Q233*H233</f>
        <v>0</v>
      </c>
      <c r="S233" s="197">
        <v>0</v>
      </c>
      <c r="T233" s="198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199" t="s">
        <v>279</v>
      </c>
      <c r="AT233" s="199" t="s">
        <v>178</v>
      </c>
      <c r="AU233" s="199" t="s">
        <v>84</v>
      </c>
      <c r="AY233" s="18" t="s">
        <v>175</v>
      </c>
      <c r="BE233" s="200">
        <f>IF(N233="základní",J233,0)</f>
        <v>0</v>
      </c>
      <c r="BF233" s="200">
        <f>IF(N233="snížená",J233,0)</f>
        <v>0</v>
      </c>
      <c r="BG233" s="200">
        <f>IF(N233="zákl. přenesená",J233,0)</f>
        <v>0</v>
      </c>
      <c r="BH233" s="200">
        <f>IF(N233="sníž. přenesená",J233,0)</f>
        <v>0</v>
      </c>
      <c r="BI233" s="200">
        <f>IF(N233="nulová",J233,0)</f>
        <v>0</v>
      </c>
      <c r="BJ233" s="18" t="s">
        <v>82</v>
      </c>
      <c r="BK233" s="200">
        <f>ROUND(I233*H233,2)</f>
        <v>0</v>
      </c>
      <c r="BL233" s="18" t="s">
        <v>279</v>
      </c>
      <c r="BM233" s="199" t="s">
        <v>1280</v>
      </c>
    </row>
    <row r="234" spans="1:47" s="2" customFormat="1" ht="12">
      <c r="A234" s="35"/>
      <c r="B234" s="36"/>
      <c r="C234" s="37"/>
      <c r="D234" s="201" t="s">
        <v>185</v>
      </c>
      <c r="E234" s="37"/>
      <c r="F234" s="202" t="s">
        <v>1281</v>
      </c>
      <c r="G234" s="37"/>
      <c r="H234" s="37"/>
      <c r="I234" s="203"/>
      <c r="J234" s="37"/>
      <c r="K234" s="37"/>
      <c r="L234" s="40"/>
      <c r="M234" s="204"/>
      <c r="N234" s="205"/>
      <c r="O234" s="72"/>
      <c r="P234" s="72"/>
      <c r="Q234" s="72"/>
      <c r="R234" s="72"/>
      <c r="S234" s="72"/>
      <c r="T234" s="73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T234" s="18" t="s">
        <v>185</v>
      </c>
      <c r="AU234" s="18" t="s">
        <v>84</v>
      </c>
    </row>
    <row r="235" spans="1:47" s="2" customFormat="1" ht="12">
      <c r="A235" s="35"/>
      <c r="B235" s="36"/>
      <c r="C235" s="37"/>
      <c r="D235" s="206" t="s">
        <v>187</v>
      </c>
      <c r="E235" s="37"/>
      <c r="F235" s="207" t="s">
        <v>1282</v>
      </c>
      <c r="G235" s="37"/>
      <c r="H235" s="37"/>
      <c r="I235" s="203"/>
      <c r="J235" s="37"/>
      <c r="K235" s="37"/>
      <c r="L235" s="40"/>
      <c r="M235" s="204"/>
      <c r="N235" s="205"/>
      <c r="O235" s="72"/>
      <c r="P235" s="72"/>
      <c r="Q235" s="72"/>
      <c r="R235" s="72"/>
      <c r="S235" s="72"/>
      <c r="T235" s="73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T235" s="18" t="s">
        <v>187</v>
      </c>
      <c r="AU235" s="18" t="s">
        <v>84</v>
      </c>
    </row>
    <row r="236" spans="1:65" s="2" customFormat="1" ht="19.9" customHeight="1">
      <c r="A236" s="35"/>
      <c r="B236" s="36"/>
      <c r="C236" s="188" t="s">
        <v>412</v>
      </c>
      <c r="D236" s="188" t="s">
        <v>178</v>
      </c>
      <c r="E236" s="189" t="s">
        <v>1283</v>
      </c>
      <c r="F236" s="190" t="s">
        <v>1284</v>
      </c>
      <c r="G236" s="191" t="s">
        <v>198</v>
      </c>
      <c r="H236" s="192">
        <v>2</v>
      </c>
      <c r="I236" s="193"/>
      <c r="J236" s="194">
        <f>ROUND(I236*H236,2)</f>
        <v>0</v>
      </c>
      <c r="K236" s="190" t="s">
        <v>182</v>
      </c>
      <c r="L236" s="40"/>
      <c r="M236" s="195" t="s">
        <v>1</v>
      </c>
      <c r="N236" s="196" t="s">
        <v>39</v>
      </c>
      <c r="O236" s="72"/>
      <c r="P236" s="197">
        <f>O236*H236</f>
        <v>0</v>
      </c>
      <c r="Q236" s="197">
        <v>0</v>
      </c>
      <c r="R236" s="197">
        <f>Q236*H236</f>
        <v>0</v>
      </c>
      <c r="S236" s="197">
        <v>0</v>
      </c>
      <c r="T236" s="198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199" t="s">
        <v>279</v>
      </c>
      <c r="AT236" s="199" t="s">
        <v>178</v>
      </c>
      <c r="AU236" s="199" t="s">
        <v>84</v>
      </c>
      <c r="AY236" s="18" t="s">
        <v>175</v>
      </c>
      <c r="BE236" s="200">
        <f>IF(N236="základní",J236,0)</f>
        <v>0</v>
      </c>
      <c r="BF236" s="200">
        <f>IF(N236="snížená",J236,0)</f>
        <v>0</v>
      </c>
      <c r="BG236" s="200">
        <f>IF(N236="zákl. přenesená",J236,0)</f>
        <v>0</v>
      </c>
      <c r="BH236" s="200">
        <f>IF(N236="sníž. přenesená",J236,0)</f>
        <v>0</v>
      </c>
      <c r="BI236" s="200">
        <f>IF(N236="nulová",J236,0)</f>
        <v>0</v>
      </c>
      <c r="BJ236" s="18" t="s">
        <v>82</v>
      </c>
      <c r="BK236" s="200">
        <f>ROUND(I236*H236,2)</f>
        <v>0</v>
      </c>
      <c r="BL236" s="18" t="s">
        <v>279</v>
      </c>
      <c r="BM236" s="199" t="s">
        <v>1285</v>
      </c>
    </row>
    <row r="237" spans="1:47" s="2" customFormat="1" ht="19.5">
      <c r="A237" s="35"/>
      <c r="B237" s="36"/>
      <c r="C237" s="37"/>
      <c r="D237" s="201" t="s">
        <v>185</v>
      </c>
      <c r="E237" s="37"/>
      <c r="F237" s="202" t="s">
        <v>1286</v>
      </c>
      <c r="G237" s="37"/>
      <c r="H237" s="37"/>
      <c r="I237" s="203"/>
      <c r="J237" s="37"/>
      <c r="K237" s="37"/>
      <c r="L237" s="40"/>
      <c r="M237" s="204"/>
      <c r="N237" s="205"/>
      <c r="O237" s="72"/>
      <c r="P237" s="72"/>
      <c r="Q237" s="72"/>
      <c r="R237" s="72"/>
      <c r="S237" s="72"/>
      <c r="T237" s="73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T237" s="18" t="s">
        <v>185</v>
      </c>
      <c r="AU237" s="18" t="s">
        <v>84</v>
      </c>
    </row>
    <row r="238" spans="1:47" s="2" customFormat="1" ht="12">
      <c r="A238" s="35"/>
      <c r="B238" s="36"/>
      <c r="C238" s="37"/>
      <c r="D238" s="206" t="s">
        <v>187</v>
      </c>
      <c r="E238" s="37"/>
      <c r="F238" s="207" t="s">
        <v>1287</v>
      </c>
      <c r="G238" s="37"/>
      <c r="H238" s="37"/>
      <c r="I238" s="203"/>
      <c r="J238" s="37"/>
      <c r="K238" s="37"/>
      <c r="L238" s="40"/>
      <c r="M238" s="204"/>
      <c r="N238" s="205"/>
      <c r="O238" s="72"/>
      <c r="P238" s="72"/>
      <c r="Q238" s="72"/>
      <c r="R238" s="72"/>
      <c r="S238" s="72"/>
      <c r="T238" s="73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T238" s="18" t="s">
        <v>187</v>
      </c>
      <c r="AU238" s="18" t="s">
        <v>84</v>
      </c>
    </row>
    <row r="239" spans="1:65" s="2" customFormat="1" ht="22.15" customHeight="1">
      <c r="A239" s="35"/>
      <c r="B239" s="36"/>
      <c r="C239" s="188" t="s">
        <v>419</v>
      </c>
      <c r="D239" s="188" t="s">
        <v>178</v>
      </c>
      <c r="E239" s="189" t="s">
        <v>1288</v>
      </c>
      <c r="F239" s="190" t="s">
        <v>1289</v>
      </c>
      <c r="G239" s="191" t="s">
        <v>306</v>
      </c>
      <c r="H239" s="192">
        <v>30</v>
      </c>
      <c r="I239" s="193"/>
      <c r="J239" s="194">
        <f>ROUND(I239*H239,2)</f>
        <v>0</v>
      </c>
      <c r="K239" s="190" t="s">
        <v>182</v>
      </c>
      <c r="L239" s="40"/>
      <c r="M239" s="195" t="s">
        <v>1</v>
      </c>
      <c r="N239" s="196" t="s">
        <v>39</v>
      </c>
      <c r="O239" s="72"/>
      <c r="P239" s="197">
        <f>O239*H239</f>
        <v>0</v>
      </c>
      <c r="Q239" s="197">
        <v>0.00019</v>
      </c>
      <c r="R239" s="197">
        <f>Q239*H239</f>
        <v>0.0057</v>
      </c>
      <c r="S239" s="197">
        <v>0</v>
      </c>
      <c r="T239" s="198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99" t="s">
        <v>279</v>
      </c>
      <c r="AT239" s="199" t="s">
        <v>178</v>
      </c>
      <c r="AU239" s="199" t="s">
        <v>84</v>
      </c>
      <c r="AY239" s="18" t="s">
        <v>175</v>
      </c>
      <c r="BE239" s="200">
        <f>IF(N239="základní",J239,0)</f>
        <v>0</v>
      </c>
      <c r="BF239" s="200">
        <f>IF(N239="snížená",J239,0)</f>
        <v>0</v>
      </c>
      <c r="BG239" s="200">
        <f>IF(N239="zákl. přenesená",J239,0)</f>
        <v>0</v>
      </c>
      <c r="BH239" s="200">
        <f>IF(N239="sníž. přenesená",J239,0)</f>
        <v>0</v>
      </c>
      <c r="BI239" s="200">
        <f>IF(N239="nulová",J239,0)</f>
        <v>0</v>
      </c>
      <c r="BJ239" s="18" t="s">
        <v>82</v>
      </c>
      <c r="BK239" s="200">
        <f>ROUND(I239*H239,2)</f>
        <v>0</v>
      </c>
      <c r="BL239" s="18" t="s">
        <v>279</v>
      </c>
      <c r="BM239" s="199" t="s">
        <v>1290</v>
      </c>
    </row>
    <row r="240" spans="1:47" s="2" customFormat="1" ht="19.5">
      <c r="A240" s="35"/>
      <c r="B240" s="36"/>
      <c r="C240" s="37"/>
      <c r="D240" s="201" t="s">
        <v>185</v>
      </c>
      <c r="E240" s="37"/>
      <c r="F240" s="202" t="s">
        <v>1291</v>
      </c>
      <c r="G240" s="37"/>
      <c r="H240" s="37"/>
      <c r="I240" s="203"/>
      <c r="J240" s="37"/>
      <c r="K240" s="37"/>
      <c r="L240" s="40"/>
      <c r="M240" s="204"/>
      <c r="N240" s="205"/>
      <c r="O240" s="72"/>
      <c r="P240" s="72"/>
      <c r="Q240" s="72"/>
      <c r="R240" s="72"/>
      <c r="S240" s="72"/>
      <c r="T240" s="73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T240" s="18" t="s">
        <v>185</v>
      </c>
      <c r="AU240" s="18" t="s">
        <v>84</v>
      </c>
    </row>
    <row r="241" spans="1:47" s="2" customFormat="1" ht="12">
      <c r="A241" s="35"/>
      <c r="B241" s="36"/>
      <c r="C241" s="37"/>
      <c r="D241" s="206" t="s">
        <v>187</v>
      </c>
      <c r="E241" s="37"/>
      <c r="F241" s="207" t="s">
        <v>1292</v>
      </c>
      <c r="G241" s="37"/>
      <c r="H241" s="37"/>
      <c r="I241" s="203"/>
      <c r="J241" s="37"/>
      <c r="K241" s="37"/>
      <c r="L241" s="40"/>
      <c r="M241" s="204"/>
      <c r="N241" s="205"/>
      <c r="O241" s="72"/>
      <c r="P241" s="72"/>
      <c r="Q241" s="72"/>
      <c r="R241" s="72"/>
      <c r="S241" s="72"/>
      <c r="T241" s="73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T241" s="18" t="s">
        <v>187</v>
      </c>
      <c r="AU241" s="18" t="s">
        <v>84</v>
      </c>
    </row>
    <row r="242" spans="1:65" s="2" customFormat="1" ht="19.9" customHeight="1">
      <c r="A242" s="35"/>
      <c r="B242" s="36"/>
      <c r="C242" s="188" t="s">
        <v>424</v>
      </c>
      <c r="D242" s="188" t="s">
        <v>178</v>
      </c>
      <c r="E242" s="189" t="s">
        <v>1293</v>
      </c>
      <c r="F242" s="190" t="s">
        <v>1294</v>
      </c>
      <c r="G242" s="191" t="s">
        <v>306</v>
      </c>
      <c r="H242" s="192">
        <v>30</v>
      </c>
      <c r="I242" s="193"/>
      <c r="J242" s="194">
        <f>ROUND(I242*H242,2)</f>
        <v>0</v>
      </c>
      <c r="K242" s="190" t="s">
        <v>182</v>
      </c>
      <c r="L242" s="40"/>
      <c r="M242" s="195" t="s">
        <v>1</v>
      </c>
      <c r="N242" s="196" t="s">
        <v>39</v>
      </c>
      <c r="O242" s="72"/>
      <c r="P242" s="197">
        <f>O242*H242</f>
        <v>0</v>
      </c>
      <c r="Q242" s="197">
        <v>1E-05</v>
      </c>
      <c r="R242" s="197">
        <f>Q242*H242</f>
        <v>0.00030000000000000003</v>
      </c>
      <c r="S242" s="197">
        <v>0</v>
      </c>
      <c r="T242" s="198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199" t="s">
        <v>279</v>
      </c>
      <c r="AT242" s="199" t="s">
        <v>178</v>
      </c>
      <c r="AU242" s="199" t="s">
        <v>84</v>
      </c>
      <c r="AY242" s="18" t="s">
        <v>175</v>
      </c>
      <c r="BE242" s="200">
        <f>IF(N242="základní",J242,0)</f>
        <v>0</v>
      </c>
      <c r="BF242" s="200">
        <f>IF(N242="snížená",J242,0)</f>
        <v>0</v>
      </c>
      <c r="BG242" s="200">
        <f>IF(N242="zákl. přenesená",J242,0)</f>
        <v>0</v>
      </c>
      <c r="BH242" s="200">
        <f>IF(N242="sníž. přenesená",J242,0)</f>
        <v>0</v>
      </c>
      <c r="BI242" s="200">
        <f>IF(N242="nulová",J242,0)</f>
        <v>0</v>
      </c>
      <c r="BJ242" s="18" t="s">
        <v>82</v>
      </c>
      <c r="BK242" s="200">
        <f>ROUND(I242*H242,2)</f>
        <v>0</v>
      </c>
      <c r="BL242" s="18" t="s">
        <v>279</v>
      </c>
      <c r="BM242" s="199" t="s">
        <v>1295</v>
      </c>
    </row>
    <row r="243" spans="1:47" s="2" customFormat="1" ht="19.5">
      <c r="A243" s="35"/>
      <c r="B243" s="36"/>
      <c r="C243" s="37"/>
      <c r="D243" s="201" t="s">
        <v>185</v>
      </c>
      <c r="E243" s="37"/>
      <c r="F243" s="202" t="s">
        <v>1296</v>
      </c>
      <c r="G243" s="37"/>
      <c r="H243" s="37"/>
      <c r="I243" s="203"/>
      <c r="J243" s="37"/>
      <c r="K243" s="37"/>
      <c r="L243" s="40"/>
      <c r="M243" s="204"/>
      <c r="N243" s="205"/>
      <c r="O243" s="72"/>
      <c r="P243" s="72"/>
      <c r="Q243" s="72"/>
      <c r="R243" s="72"/>
      <c r="S243" s="72"/>
      <c r="T243" s="73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T243" s="18" t="s">
        <v>185</v>
      </c>
      <c r="AU243" s="18" t="s">
        <v>84</v>
      </c>
    </row>
    <row r="244" spans="1:47" s="2" customFormat="1" ht="12">
      <c r="A244" s="35"/>
      <c r="B244" s="36"/>
      <c r="C244" s="37"/>
      <c r="D244" s="206" t="s">
        <v>187</v>
      </c>
      <c r="E244" s="37"/>
      <c r="F244" s="207" t="s">
        <v>1297</v>
      </c>
      <c r="G244" s="37"/>
      <c r="H244" s="37"/>
      <c r="I244" s="203"/>
      <c r="J244" s="37"/>
      <c r="K244" s="37"/>
      <c r="L244" s="40"/>
      <c r="M244" s="204"/>
      <c r="N244" s="205"/>
      <c r="O244" s="72"/>
      <c r="P244" s="72"/>
      <c r="Q244" s="72"/>
      <c r="R244" s="72"/>
      <c r="S244" s="72"/>
      <c r="T244" s="73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T244" s="18" t="s">
        <v>187</v>
      </c>
      <c r="AU244" s="18" t="s">
        <v>84</v>
      </c>
    </row>
    <row r="245" spans="1:65" s="2" customFormat="1" ht="22.15" customHeight="1">
      <c r="A245" s="35"/>
      <c r="B245" s="36"/>
      <c r="C245" s="188" t="s">
        <v>428</v>
      </c>
      <c r="D245" s="188" t="s">
        <v>178</v>
      </c>
      <c r="E245" s="189" t="s">
        <v>1298</v>
      </c>
      <c r="F245" s="190" t="s">
        <v>1299</v>
      </c>
      <c r="G245" s="191" t="s">
        <v>363</v>
      </c>
      <c r="H245" s="192">
        <v>0.045</v>
      </c>
      <c r="I245" s="193"/>
      <c r="J245" s="194">
        <f>ROUND(I245*H245,2)</f>
        <v>0</v>
      </c>
      <c r="K245" s="190" t="s">
        <v>182</v>
      </c>
      <c r="L245" s="40"/>
      <c r="M245" s="195" t="s">
        <v>1</v>
      </c>
      <c r="N245" s="196" t="s">
        <v>39</v>
      </c>
      <c r="O245" s="72"/>
      <c r="P245" s="197">
        <f>O245*H245</f>
        <v>0</v>
      </c>
      <c r="Q245" s="197">
        <v>0</v>
      </c>
      <c r="R245" s="197">
        <f>Q245*H245</f>
        <v>0</v>
      </c>
      <c r="S245" s="197">
        <v>0</v>
      </c>
      <c r="T245" s="198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199" t="s">
        <v>279</v>
      </c>
      <c r="AT245" s="199" t="s">
        <v>178</v>
      </c>
      <c r="AU245" s="199" t="s">
        <v>84</v>
      </c>
      <c r="AY245" s="18" t="s">
        <v>175</v>
      </c>
      <c r="BE245" s="200">
        <f>IF(N245="základní",J245,0)</f>
        <v>0</v>
      </c>
      <c r="BF245" s="200">
        <f>IF(N245="snížená",J245,0)</f>
        <v>0</v>
      </c>
      <c r="BG245" s="200">
        <f>IF(N245="zákl. přenesená",J245,0)</f>
        <v>0</v>
      </c>
      <c r="BH245" s="200">
        <f>IF(N245="sníž. přenesená",J245,0)</f>
        <v>0</v>
      </c>
      <c r="BI245" s="200">
        <f>IF(N245="nulová",J245,0)</f>
        <v>0</v>
      </c>
      <c r="BJ245" s="18" t="s">
        <v>82</v>
      </c>
      <c r="BK245" s="200">
        <f>ROUND(I245*H245,2)</f>
        <v>0</v>
      </c>
      <c r="BL245" s="18" t="s">
        <v>279</v>
      </c>
      <c r="BM245" s="199" t="s">
        <v>1300</v>
      </c>
    </row>
    <row r="246" spans="1:47" s="2" customFormat="1" ht="29.25">
      <c r="A246" s="35"/>
      <c r="B246" s="36"/>
      <c r="C246" s="37"/>
      <c r="D246" s="201" t="s">
        <v>185</v>
      </c>
      <c r="E246" s="37"/>
      <c r="F246" s="202" t="s">
        <v>1301</v>
      </c>
      <c r="G246" s="37"/>
      <c r="H246" s="37"/>
      <c r="I246" s="203"/>
      <c r="J246" s="37"/>
      <c r="K246" s="37"/>
      <c r="L246" s="40"/>
      <c r="M246" s="204"/>
      <c r="N246" s="205"/>
      <c r="O246" s="72"/>
      <c r="P246" s="72"/>
      <c r="Q246" s="72"/>
      <c r="R246" s="72"/>
      <c r="S246" s="72"/>
      <c r="T246" s="73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T246" s="18" t="s">
        <v>185</v>
      </c>
      <c r="AU246" s="18" t="s">
        <v>84</v>
      </c>
    </row>
    <row r="247" spans="1:47" s="2" customFormat="1" ht="12">
      <c r="A247" s="35"/>
      <c r="B247" s="36"/>
      <c r="C247" s="37"/>
      <c r="D247" s="206" t="s">
        <v>187</v>
      </c>
      <c r="E247" s="37"/>
      <c r="F247" s="207" t="s">
        <v>1302</v>
      </c>
      <c r="G247" s="37"/>
      <c r="H247" s="37"/>
      <c r="I247" s="203"/>
      <c r="J247" s="37"/>
      <c r="K247" s="37"/>
      <c r="L247" s="40"/>
      <c r="M247" s="204"/>
      <c r="N247" s="205"/>
      <c r="O247" s="72"/>
      <c r="P247" s="72"/>
      <c r="Q247" s="72"/>
      <c r="R247" s="72"/>
      <c r="S247" s="72"/>
      <c r="T247" s="73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T247" s="18" t="s">
        <v>187</v>
      </c>
      <c r="AU247" s="18" t="s">
        <v>84</v>
      </c>
    </row>
    <row r="248" spans="2:63" s="12" customFormat="1" ht="22.9" customHeight="1">
      <c r="B248" s="172"/>
      <c r="C248" s="173"/>
      <c r="D248" s="174" t="s">
        <v>73</v>
      </c>
      <c r="E248" s="186" t="s">
        <v>626</v>
      </c>
      <c r="F248" s="186" t="s">
        <v>627</v>
      </c>
      <c r="G248" s="173"/>
      <c r="H248" s="173"/>
      <c r="I248" s="176"/>
      <c r="J248" s="187">
        <f>BK248</f>
        <v>0</v>
      </c>
      <c r="K248" s="173"/>
      <c r="L248" s="178"/>
      <c r="M248" s="179"/>
      <c r="N248" s="180"/>
      <c r="O248" s="180"/>
      <c r="P248" s="181">
        <f>SUM(P249:P292)</f>
        <v>0</v>
      </c>
      <c r="Q248" s="180"/>
      <c r="R248" s="181">
        <f>SUM(R249:R292)</f>
        <v>0.12017</v>
      </c>
      <c r="S248" s="180"/>
      <c r="T248" s="182">
        <f>SUM(T249:T292)</f>
        <v>0.06806999999999999</v>
      </c>
      <c r="AR248" s="183" t="s">
        <v>84</v>
      </c>
      <c r="AT248" s="184" t="s">
        <v>73</v>
      </c>
      <c r="AU248" s="184" t="s">
        <v>82</v>
      </c>
      <c r="AY248" s="183" t="s">
        <v>175</v>
      </c>
      <c r="BK248" s="185">
        <f>SUM(BK249:BK292)</f>
        <v>0</v>
      </c>
    </row>
    <row r="249" spans="1:65" s="2" customFormat="1" ht="22.15" customHeight="1">
      <c r="A249" s="35"/>
      <c r="B249" s="36"/>
      <c r="C249" s="188" t="s">
        <v>434</v>
      </c>
      <c r="D249" s="188" t="s">
        <v>178</v>
      </c>
      <c r="E249" s="189" t="s">
        <v>1303</v>
      </c>
      <c r="F249" s="190" t="s">
        <v>1304</v>
      </c>
      <c r="G249" s="191" t="s">
        <v>631</v>
      </c>
      <c r="H249" s="192">
        <v>1</v>
      </c>
      <c r="I249" s="193"/>
      <c r="J249" s="194">
        <f>ROUND(I249*H249,2)</f>
        <v>0</v>
      </c>
      <c r="K249" s="190" t="s">
        <v>182</v>
      </c>
      <c r="L249" s="40"/>
      <c r="M249" s="195" t="s">
        <v>1</v>
      </c>
      <c r="N249" s="196" t="s">
        <v>39</v>
      </c>
      <c r="O249" s="72"/>
      <c r="P249" s="197">
        <f>O249*H249</f>
        <v>0</v>
      </c>
      <c r="Q249" s="197">
        <v>0.01697</v>
      </c>
      <c r="R249" s="197">
        <f>Q249*H249</f>
        <v>0.01697</v>
      </c>
      <c r="S249" s="197">
        <v>0</v>
      </c>
      <c r="T249" s="198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199" t="s">
        <v>279</v>
      </c>
      <c r="AT249" s="199" t="s">
        <v>178</v>
      </c>
      <c r="AU249" s="199" t="s">
        <v>84</v>
      </c>
      <c r="AY249" s="18" t="s">
        <v>175</v>
      </c>
      <c r="BE249" s="200">
        <f>IF(N249="základní",J249,0)</f>
        <v>0</v>
      </c>
      <c r="BF249" s="200">
        <f>IF(N249="snížená",J249,0)</f>
        <v>0</v>
      </c>
      <c r="BG249" s="200">
        <f>IF(N249="zákl. přenesená",J249,0)</f>
        <v>0</v>
      </c>
      <c r="BH249" s="200">
        <f>IF(N249="sníž. přenesená",J249,0)</f>
        <v>0</v>
      </c>
      <c r="BI249" s="200">
        <f>IF(N249="nulová",J249,0)</f>
        <v>0</v>
      </c>
      <c r="BJ249" s="18" t="s">
        <v>82</v>
      </c>
      <c r="BK249" s="200">
        <f>ROUND(I249*H249,2)</f>
        <v>0</v>
      </c>
      <c r="BL249" s="18" t="s">
        <v>279</v>
      </c>
      <c r="BM249" s="199" t="s">
        <v>1305</v>
      </c>
    </row>
    <row r="250" spans="1:47" s="2" customFormat="1" ht="19.5">
      <c r="A250" s="35"/>
      <c r="B250" s="36"/>
      <c r="C250" s="37"/>
      <c r="D250" s="201" t="s">
        <v>185</v>
      </c>
      <c r="E250" s="37"/>
      <c r="F250" s="202" t="s">
        <v>1306</v>
      </c>
      <c r="G250" s="37"/>
      <c r="H250" s="37"/>
      <c r="I250" s="203"/>
      <c r="J250" s="37"/>
      <c r="K250" s="37"/>
      <c r="L250" s="40"/>
      <c r="M250" s="204"/>
      <c r="N250" s="205"/>
      <c r="O250" s="72"/>
      <c r="P250" s="72"/>
      <c r="Q250" s="72"/>
      <c r="R250" s="72"/>
      <c r="S250" s="72"/>
      <c r="T250" s="73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T250" s="18" t="s">
        <v>185</v>
      </c>
      <c r="AU250" s="18" t="s">
        <v>84</v>
      </c>
    </row>
    <row r="251" spans="1:47" s="2" customFormat="1" ht="12">
      <c r="A251" s="35"/>
      <c r="B251" s="36"/>
      <c r="C251" s="37"/>
      <c r="D251" s="206" t="s">
        <v>187</v>
      </c>
      <c r="E251" s="37"/>
      <c r="F251" s="207" t="s">
        <v>1307</v>
      </c>
      <c r="G251" s="37"/>
      <c r="H251" s="37"/>
      <c r="I251" s="203"/>
      <c r="J251" s="37"/>
      <c r="K251" s="37"/>
      <c r="L251" s="40"/>
      <c r="M251" s="204"/>
      <c r="N251" s="205"/>
      <c r="O251" s="72"/>
      <c r="P251" s="72"/>
      <c r="Q251" s="72"/>
      <c r="R251" s="72"/>
      <c r="S251" s="72"/>
      <c r="T251" s="73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T251" s="18" t="s">
        <v>187</v>
      </c>
      <c r="AU251" s="18" t="s">
        <v>84</v>
      </c>
    </row>
    <row r="252" spans="1:65" s="2" customFormat="1" ht="22.15" customHeight="1">
      <c r="A252" s="35"/>
      <c r="B252" s="36"/>
      <c r="C252" s="188" t="s">
        <v>439</v>
      </c>
      <c r="D252" s="188" t="s">
        <v>178</v>
      </c>
      <c r="E252" s="189" t="s">
        <v>1308</v>
      </c>
      <c r="F252" s="190" t="s">
        <v>1309</v>
      </c>
      <c r="G252" s="191" t="s">
        <v>631</v>
      </c>
      <c r="H252" s="192">
        <v>1</v>
      </c>
      <c r="I252" s="193"/>
      <c r="J252" s="194">
        <f>ROUND(I252*H252,2)</f>
        <v>0</v>
      </c>
      <c r="K252" s="190" t="s">
        <v>182</v>
      </c>
      <c r="L252" s="40"/>
      <c r="M252" s="195" t="s">
        <v>1</v>
      </c>
      <c r="N252" s="196" t="s">
        <v>39</v>
      </c>
      <c r="O252" s="72"/>
      <c r="P252" s="197">
        <f>O252*H252</f>
        <v>0</v>
      </c>
      <c r="Q252" s="197">
        <v>0.02223</v>
      </c>
      <c r="R252" s="197">
        <f>Q252*H252</f>
        <v>0.02223</v>
      </c>
      <c r="S252" s="197">
        <v>0</v>
      </c>
      <c r="T252" s="198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199" t="s">
        <v>279</v>
      </c>
      <c r="AT252" s="199" t="s">
        <v>178</v>
      </c>
      <c r="AU252" s="199" t="s">
        <v>84</v>
      </c>
      <c r="AY252" s="18" t="s">
        <v>175</v>
      </c>
      <c r="BE252" s="200">
        <f>IF(N252="základní",J252,0)</f>
        <v>0</v>
      </c>
      <c r="BF252" s="200">
        <f>IF(N252="snížená",J252,0)</f>
        <v>0</v>
      </c>
      <c r="BG252" s="200">
        <f>IF(N252="zákl. přenesená",J252,0)</f>
        <v>0</v>
      </c>
      <c r="BH252" s="200">
        <f>IF(N252="sníž. přenesená",J252,0)</f>
        <v>0</v>
      </c>
      <c r="BI252" s="200">
        <f>IF(N252="nulová",J252,0)</f>
        <v>0</v>
      </c>
      <c r="BJ252" s="18" t="s">
        <v>82</v>
      </c>
      <c r="BK252" s="200">
        <f>ROUND(I252*H252,2)</f>
        <v>0</v>
      </c>
      <c r="BL252" s="18" t="s">
        <v>279</v>
      </c>
      <c r="BM252" s="199" t="s">
        <v>1310</v>
      </c>
    </row>
    <row r="253" spans="1:47" s="2" customFormat="1" ht="19.5">
      <c r="A253" s="35"/>
      <c r="B253" s="36"/>
      <c r="C253" s="37"/>
      <c r="D253" s="201" t="s">
        <v>185</v>
      </c>
      <c r="E253" s="37"/>
      <c r="F253" s="202" t="s">
        <v>1311</v>
      </c>
      <c r="G253" s="37"/>
      <c r="H253" s="37"/>
      <c r="I253" s="203"/>
      <c r="J253" s="37"/>
      <c r="K253" s="37"/>
      <c r="L253" s="40"/>
      <c r="M253" s="204"/>
      <c r="N253" s="205"/>
      <c r="O253" s="72"/>
      <c r="P253" s="72"/>
      <c r="Q253" s="72"/>
      <c r="R253" s="72"/>
      <c r="S253" s="72"/>
      <c r="T253" s="73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T253" s="18" t="s">
        <v>185</v>
      </c>
      <c r="AU253" s="18" t="s">
        <v>84</v>
      </c>
    </row>
    <row r="254" spans="1:47" s="2" customFormat="1" ht="12">
      <c r="A254" s="35"/>
      <c r="B254" s="36"/>
      <c r="C254" s="37"/>
      <c r="D254" s="206" t="s">
        <v>187</v>
      </c>
      <c r="E254" s="37"/>
      <c r="F254" s="207" t="s">
        <v>1312</v>
      </c>
      <c r="G254" s="37"/>
      <c r="H254" s="37"/>
      <c r="I254" s="203"/>
      <c r="J254" s="37"/>
      <c r="K254" s="37"/>
      <c r="L254" s="40"/>
      <c r="M254" s="204"/>
      <c r="N254" s="205"/>
      <c r="O254" s="72"/>
      <c r="P254" s="72"/>
      <c r="Q254" s="72"/>
      <c r="R254" s="72"/>
      <c r="S254" s="72"/>
      <c r="T254" s="73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T254" s="18" t="s">
        <v>187</v>
      </c>
      <c r="AU254" s="18" t="s">
        <v>84</v>
      </c>
    </row>
    <row r="255" spans="1:65" s="2" customFormat="1" ht="22.15" customHeight="1">
      <c r="A255" s="35"/>
      <c r="B255" s="36"/>
      <c r="C255" s="188" t="s">
        <v>445</v>
      </c>
      <c r="D255" s="188" t="s">
        <v>178</v>
      </c>
      <c r="E255" s="189" t="s">
        <v>1313</v>
      </c>
      <c r="F255" s="190" t="s">
        <v>1314</v>
      </c>
      <c r="G255" s="191" t="s">
        <v>631</v>
      </c>
      <c r="H255" s="192">
        <v>1</v>
      </c>
      <c r="I255" s="193"/>
      <c r="J255" s="194">
        <f>ROUND(I255*H255,2)</f>
        <v>0</v>
      </c>
      <c r="K255" s="190" t="s">
        <v>182</v>
      </c>
      <c r="L255" s="40"/>
      <c r="M255" s="195" t="s">
        <v>1</v>
      </c>
      <c r="N255" s="196" t="s">
        <v>39</v>
      </c>
      <c r="O255" s="72"/>
      <c r="P255" s="197">
        <f>O255*H255</f>
        <v>0</v>
      </c>
      <c r="Q255" s="197">
        <v>0.00946</v>
      </c>
      <c r="R255" s="197">
        <f>Q255*H255</f>
        <v>0.00946</v>
      </c>
      <c r="S255" s="197">
        <v>0</v>
      </c>
      <c r="T255" s="198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199" t="s">
        <v>279</v>
      </c>
      <c r="AT255" s="199" t="s">
        <v>178</v>
      </c>
      <c r="AU255" s="199" t="s">
        <v>84</v>
      </c>
      <c r="AY255" s="18" t="s">
        <v>175</v>
      </c>
      <c r="BE255" s="200">
        <f>IF(N255="základní",J255,0)</f>
        <v>0</v>
      </c>
      <c r="BF255" s="200">
        <f>IF(N255="snížená",J255,0)</f>
        <v>0</v>
      </c>
      <c r="BG255" s="200">
        <f>IF(N255="zákl. přenesená",J255,0)</f>
        <v>0</v>
      </c>
      <c r="BH255" s="200">
        <f>IF(N255="sníž. přenesená",J255,0)</f>
        <v>0</v>
      </c>
      <c r="BI255" s="200">
        <f>IF(N255="nulová",J255,0)</f>
        <v>0</v>
      </c>
      <c r="BJ255" s="18" t="s">
        <v>82</v>
      </c>
      <c r="BK255" s="200">
        <f>ROUND(I255*H255,2)</f>
        <v>0</v>
      </c>
      <c r="BL255" s="18" t="s">
        <v>279</v>
      </c>
      <c r="BM255" s="199" t="s">
        <v>1315</v>
      </c>
    </row>
    <row r="256" spans="1:47" s="2" customFormat="1" ht="19.5">
      <c r="A256" s="35"/>
      <c r="B256" s="36"/>
      <c r="C256" s="37"/>
      <c r="D256" s="201" t="s">
        <v>185</v>
      </c>
      <c r="E256" s="37"/>
      <c r="F256" s="202" t="s">
        <v>1316</v>
      </c>
      <c r="G256" s="37"/>
      <c r="H256" s="37"/>
      <c r="I256" s="203"/>
      <c r="J256" s="37"/>
      <c r="K256" s="37"/>
      <c r="L256" s="40"/>
      <c r="M256" s="204"/>
      <c r="N256" s="205"/>
      <c r="O256" s="72"/>
      <c r="P256" s="72"/>
      <c r="Q256" s="72"/>
      <c r="R256" s="72"/>
      <c r="S256" s="72"/>
      <c r="T256" s="73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T256" s="18" t="s">
        <v>185</v>
      </c>
      <c r="AU256" s="18" t="s">
        <v>84</v>
      </c>
    </row>
    <row r="257" spans="1:47" s="2" customFormat="1" ht="12">
      <c r="A257" s="35"/>
      <c r="B257" s="36"/>
      <c r="C257" s="37"/>
      <c r="D257" s="206" t="s">
        <v>187</v>
      </c>
      <c r="E257" s="37"/>
      <c r="F257" s="207" t="s">
        <v>1317</v>
      </c>
      <c r="G257" s="37"/>
      <c r="H257" s="37"/>
      <c r="I257" s="203"/>
      <c r="J257" s="37"/>
      <c r="K257" s="37"/>
      <c r="L257" s="40"/>
      <c r="M257" s="204"/>
      <c r="N257" s="205"/>
      <c r="O257" s="72"/>
      <c r="P257" s="72"/>
      <c r="Q257" s="72"/>
      <c r="R257" s="72"/>
      <c r="S257" s="72"/>
      <c r="T257" s="73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T257" s="18" t="s">
        <v>187</v>
      </c>
      <c r="AU257" s="18" t="s">
        <v>84</v>
      </c>
    </row>
    <row r="258" spans="1:65" s="2" customFormat="1" ht="22.15" customHeight="1">
      <c r="A258" s="35"/>
      <c r="B258" s="36"/>
      <c r="C258" s="188" t="s">
        <v>450</v>
      </c>
      <c r="D258" s="188" t="s">
        <v>178</v>
      </c>
      <c r="E258" s="189" t="s">
        <v>1318</v>
      </c>
      <c r="F258" s="190" t="s">
        <v>1319</v>
      </c>
      <c r="G258" s="191" t="s">
        <v>631</v>
      </c>
      <c r="H258" s="192">
        <v>1</v>
      </c>
      <c r="I258" s="193"/>
      <c r="J258" s="194">
        <f>ROUND(I258*H258,2)</f>
        <v>0</v>
      </c>
      <c r="K258" s="190" t="s">
        <v>182</v>
      </c>
      <c r="L258" s="40"/>
      <c r="M258" s="195" t="s">
        <v>1</v>
      </c>
      <c r="N258" s="196" t="s">
        <v>39</v>
      </c>
      <c r="O258" s="72"/>
      <c r="P258" s="197">
        <f>O258*H258</f>
        <v>0</v>
      </c>
      <c r="Q258" s="197">
        <v>0.0364</v>
      </c>
      <c r="R258" s="197">
        <f>Q258*H258</f>
        <v>0.0364</v>
      </c>
      <c r="S258" s="197">
        <v>0</v>
      </c>
      <c r="T258" s="198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199" t="s">
        <v>279</v>
      </c>
      <c r="AT258" s="199" t="s">
        <v>178</v>
      </c>
      <c r="AU258" s="199" t="s">
        <v>84</v>
      </c>
      <c r="AY258" s="18" t="s">
        <v>175</v>
      </c>
      <c r="BE258" s="200">
        <f>IF(N258="základní",J258,0)</f>
        <v>0</v>
      </c>
      <c r="BF258" s="200">
        <f>IF(N258="snížená",J258,0)</f>
        <v>0</v>
      </c>
      <c r="BG258" s="200">
        <f>IF(N258="zákl. přenesená",J258,0)</f>
        <v>0</v>
      </c>
      <c r="BH258" s="200">
        <f>IF(N258="sníž. přenesená",J258,0)</f>
        <v>0</v>
      </c>
      <c r="BI258" s="200">
        <f>IF(N258="nulová",J258,0)</f>
        <v>0</v>
      </c>
      <c r="BJ258" s="18" t="s">
        <v>82</v>
      </c>
      <c r="BK258" s="200">
        <f>ROUND(I258*H258,2)</f>
        <v>0</v>
      </c>
      <c r="BL258" s="18" t="s">
        <v>279</v>
      </c>
      <c r="BM258" s="199" t="s">
        <v>1320</v>
      </c>
    </row>
    <row r="259" spans="1:47" s="2" customFormat="1" ht="19.5">
      <c r="A259" s="35"/>
      <c r="B259" s="36"/>
      <c r="C259" s="37"/>
      <c r="D259" s="201" t="s">
        <v>185</v>
      </c>
      <c r="E259" s="37"/>
      <c r="F259" s="202" t="s">
        <v>1321</v>
      </c>
      <c r="G259" s="37"/>
      <c r="H259" s="37"/>
      <c r="I259" s="203"/>
      <c r="J259" s="37"/>
      <c r="K259" s="37"/>
      <c r="L259" s="40"/>
      <c r="M259" s="204"/>
      <c r="N259" s="205"/>
      <c r="O259" s="72"/>
      <c r="P259" s="72"/>
      <c r="Q259" s="72"/>
      <c r="R259" s="72"/>
      <c r="S259" s="72"/>
      <c r="T259" s="73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T259" s="18" t="s">
        <v>185</v>
      </c>
      <c r="AU259" s="18" t="s">
        <v>84</v>
      </c>
    </row>
    <row r="260" spans="1:47" s="2" customFormat="1" ht="12">
      <c r="A260" s="35"/>
      <c r="B260" s="36"/>
      <c r="C260" s="37"/>
      <c r="D260" s="206" t="s">
        <v>187</v>
      </c>
      <c r="E260" s="37"/>
      <c r="F260" s="207" t="s">
        <v>1322</v>
      </c>
      <c r="G260" s="37"/>
      <c r="H260" s="37"/>
      <c r="I260" s="203"/>
      <c r="J260" s="37"/>
      <c r="K260" s="37"/>
      <c r="L260" s="40"/>
      <c r="M260" s="204"/>
      <c r="N260" s="205"/>
      <c r="O260" s="72"/>
      <c r="P260" s="72"/>
      <c r="Q260" s="72"/>
      <c r="R260" s="72"/>
      <c r="S260" s="72"/>
      <c r="T260" s="73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T260" s="18" t="s">
        <v>187</v>
      </c>
      <c r="AU260" s="18" t="s">
        <v>84</v>
      </c>
    </row>
    <row r="261" spans="1:65" s="2" customFormat="1" ht="14.45" customHeight="1">
      <c r="A261" s="35"/>
      <c r="B261" s="36"/>
      <c r="C261" s="188" t="s">
        <v>457</v>
      </c>
      <c r="D261" s="188" t="s">
        <v>178</v>
      </c>
      <c r="E261" s="189" t="s">
        <v>1323</v>
      </c>
      <c r="F261" s="190" t="s">
        <v>1324</v>
      </c>
      <c r="G261" s="191" t="s">
        <v>631</v>
      </c>
      <c r="H261" s="192">
        <v>1</v>
      </c>
      <c r="I261" s="193"/>
      <c r="J261" s="194">
        <f>ROUND(I261*H261,2)</f>
        <v>0</v>
      </c>
      <c r="K261" s="190" t="s">
        <v>182</v>
      </c>
      <c r="L261" s="40"/>
      <c r="M261" s="195" t="s">
        <v>1</v>
      </c>
      <c r="N261" s="196" t="s">
        <v>39</v>
      </c>
      <c r="O261" s="72"/>
      <c r="P261" s="197">
        <f>O261*H261</f>
        <v>0</v>
      </c>
      <c r="Q261" s="197">
        <v>0.00017</v>
      </c>
      <c r="R261" s="197">
        <f>Q261*H261</f>
        <v>0.00017</v>
      </c>
      <c r="S261" s="197">
        <v>0</v>
      </c>
      <c r="T261" s="198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199" t="s">
        <v>279</v>
      </c>
      <c r="AT261" s="199" t="s">
        <v>178</v>
      </c>
      <c r="AU261" s="199" t="s">
        <v>84</v>
      </c>
      <c r="AY261" s="18" t="s">
        <v>175</v>
      </c>
      <c r="BE261" s="200">
        <f>IF(N261="základní",J261,0)</f>
        <v>0</v>
      </c>
      <c r="BF261" s="200">
        <f>IF(N261="snížená",J261,0)</f>
        <v>0</v>
      </c>
      <c r="BG261" s="200">
        <f>IF(N261="zákl. přenesená",J261,0)</f>
        <v>0</v>
      </c>
      <c r="BH261" s="200">
        <f>IF(N261="sníž. přenesená",J261,0)</f>
        <v>0</v>
      </c>
      <c r="BI261" s="200">
        <f>IF(N261="nulová",J261,0)</f>
        <v>0</v>
      </c>
      <c r="BJ261" s="18" t="s">
        <v>82</v>
      </c>
      <c r="BK261" s="200">
        <f>ROUND(I261*H261,2)</f>
        <v>0</v>
      </c>
      <c r="BL261" s="18" t="s">
        <v>279</v>
      </c>
      <c r="BM261" s="199" t="s">
        <v>1325</v>
      </c>
    </row>
    <row r="262" spans="1:47" s="2" customFormat="1" ht="12">
      <c r="A262" s="35"/>
      <c r="B262" s="36"/>
      <c r="C262" s="37"/>
      <c r="D262" s="201" t="s">
        <v>185</v>
      </c>
      <c r="E262" s="37"/>
      <c r="F262" s="202" t="s">
        <v>1326</v>
      </c>
      <c r="G262" s="37"/>
      <c r="H262" s="37"/>
      <c r="I262" s="203"/>
      <c r="J262" s="37"/>
      <c r="K262" s="37"/>
      <c r="L262" s="40"/>
      <c r="M262" s="204"/>
      <c r="N262" s="205"/>
      <c r="O262" s="72"/>
      <c r="P262" s="72"/>
      <c r="Q262" s="72"/>
      <c r="R262" s="72"/>
      <c r="S262" s="72"/>
      <c r="T262" s="73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T262" s="18" t="s">
        <v>185</v>
      </c>
      <c r="AU262" s="18" t="s">
        <v>84</v>
      </c>
    </row>
    <row r="263" spans="1:47" s="2" customFormat="1" ht="12">
      <c r="A263" s="35"/>
      <c r="B263" s="36"/>
      <c r="C263" s="37"/>
      <c r="D263" s="206" t="s">
        <v>187</v>
      </c>
      <c r="E263" s="37"/>
      <c r="F263" s="207" t="s">
        <v>1327</v>
      </c>
      <c r="G263" s="37"/>
      <c r="H263" s="37"/>
      <c r="I263" s="203"/>
      <c r="J263" s="37"/>
      <c r="K263" s="37"/>
      <c r="L263" s="40"/>
      <c r="M263" s="204"/>
      <c r="N263" s="205"/>
      <c r="O263" s="72"/>
      <c r="P263" s="72"/>
      <c r="Q263" s="72"/>
      <c r="R263" s="72"/>
      <c r="S263" s="72"/>
      <c r="T263" s="73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T263" s="18" t="s">
        <v>187</v>
      </c>
      <c r="AU263" s="18" t="s">
        <v>84</v>
      </c>
    </row>
    <row r="264" spans="1:65" s="2" customFormat="1" ht="30" customHeight="1">
      <c r="A264" s="35"/>
      <c r="B264" s="36"/>
      <c r="C264" s="219" t="s">
        <v>463</v>
      </c>
      <c r="D264" s="219" t="s">
        <v>287</v>
      </c>
      <c r="E264" s="220" t="s">
        <v>1328</v>
      </c>
      <c r="F264" s="221" t="s">
        <v>1329</v>
      </c>
      <c r="G264" s="222" t="s">
        <v>198</v>
      </c>
      <c r="H264" s="223">
        <v>1</v>
      </c>
      <c r="I264" s="224"/>
      <c r="J264" s="225">
        <f>ROUND(I264*H264,2)</f>
        <v>0</v>
      </c>
      <c r="K264" s="221" t="s">
        <v>182</v>
      </c>
      <c r="L264" s="226"/>
      <c r="M264" s="227" t="s">
        <v>1</v>
      </c>
      <c r="N264" s="228" t="s">
        <v>39</v>
      </c>
      <c r="O264" s="72"/>
      <c r="P264" s="197">
        <f>O264*H264</f>
        <v>0</v>
      </c>
      <c r="Q264" s="197">
        <v>0.026</v>
      </c>
      <c r="R264" s="197">
        <f>Q264*H264</f>
        <v>0.026</v>
      </c>
      <c r="S264" s="197">
        <v>0</v>
      </c>
      <c r="T264" s="198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199" t="s">
        <v>381</v>
      </c>
      <c r="AT264" s="199" t="s">
        <v>287</v>
      </c>
      <c r="AU264" s="199" t="s">
        <v>84</v>
      </c>
      <c r="AY264" s="18" t="s">
        <v>175</v>
      </c>
      <c r="BE264" s="200">
        <f>IF(N264="základní",J264,0)</f>
        <v>0</v>
      </c>
      <c r="BF264" s="200">
        <f>IF(N264="snížená",J264,0)</f>
        <v>0</v>
      </c>
      <c r="BG264" s="200">
        <f>IF(N264="zákl. přenesená",J264,0)</f>
        <v>0</v>
      </c>
      <c r="BH264" s="200">
        <f>IF(N264="sníž. přenesená",J264,0)</f>
        <v>0</v>
      </c>
      <c r="BI264" s="200">
        <f>IF(N264="nulová",J264,0)</f>
        <v>0</v>
      </c>
      <c r="BJ264" s="18" t="s">
        <v>82</v>
      </c>
      <c r="BK264" s="200">
        <f>ROUND(I264*H264,2)</f>
        <v>0</v>
      </c>
      <c r="BL264" s="18" t="s">
        <v>279</v>
      </c>
      <c r="BM264" s="199" t="s">
        <v>1330</v>
      </c>
    </row>
    <row r="265" spans="1:47" s="2" customFormat="1" ht="19.5">
      <c r="A265" s="35"/>
      <c r="B265" s="36"/>
      <c r="C265" s="37"/>
      <c r="D265" s="201" t="s">
        <v>185</v>
      </c>
      <c r="E265" s="37"/>
      <c r="F265" s="202" t="s">
        <v>1331</v>
      </c>
      <c r="G265" s="37"/>
      <c r="H265" s="37"/>
      <c r="I265" s="203"/>
      <c r="J265" s="37"/>
      <c r="K265" s="37"/>
      <c r="L265" s="40"/>
      <c r="M265" s="204"/>
      <c r="N265" s="205"/>
      <c r="O265" s="72"/>
      <c r="P265" s="72"/>
      <c r="Q265" s="72"/>
      <c r="R265" s="72"/>
      <c r="S265" s="72"/>
      <c r="T265" s="73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T265" s="18" t="s">
        <v>185</v>
      </c>
      <c r="AU265" s="18" t="s">
        <v>84</v>
      </c>
    </row>
    <row r="266" spans="1:65" s="2" customFormat="1" ht="22.15" customHeight="1">
      <c r="A266" s="35"/>
      <c r="B266" s="36"/>
      <c r="C266" s="188" t="s">
        <v>473</v>
      </c>
      <c r="D266" s="188" t="s">
        <v>178</v>
      </c>
      <c r="E266" s="189" t="s">
        <v>1332</v>
      </c>
      <c r="F266" s="190" t="s">
        <v>1333</v>
      </c>
      <c r="G266" s="191" t="s">
        <v>631</v>
      </c>
      <c r="H266" s="192">
        <v>1</v>
      </c>
      <c r="I266" s="193"/>
      <c r="J266" s="194">
        <f>ROUND(I266*H266,2)</f>
        <v>0</v>
      </c>
      <c r="K266" s="190" t="s">
        <v>182</v>
      </c>
      <c r="L266" s="40"/>
      <c r="M266" s="195" t="s">
        <v>1</v>
      </c>
      <c r="N266" s="196" t="s">
        <v>39</v>
      </c>
      <c r="O266" s="72"/>
      <c r="P266" s="197">
        <f>O266*H266</f>
        <v>0</v>
      </c>
      <c r="Q266" s="197">
        <v>0</v>
      </c>
      <c r="R266" s="197">
        <f>Q266*H266</f>
        <v>0</v>
      </c>
      <c r="S266" s="197">
        <v>0.0092</v>
      </c>
      <c r="T266" s="198">
        <f>S266*H266</f>
        <v>0.0092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199" t="s">
        <v>279</v>
      </c>
      <c r="AT266" s="199" t="s">
        <v>178</v>
      </c>
      <c r="AU266" s="199" t="s">
        <v>84</v>
      </c>
      <c r="AY266" s="18" t="s">
        <v>175</v>
      </c>
      <c r="BE266" s="200">
        <f>IF(N266="základní",J266,0)</f>
        <v>0</v>
      </c>
      <c r="BF266" s="200">
        <f>IF(N266="snížená",J266,0)</f>
        <v>0</v>
      </c>
      <c r="BG266" s="200">
        <f>IF(N266="zákl. přenesená",J266,0)</f>
        <v>0</v>
      </c>
      <c r="BH266" s="200">
        <f>IF(N266="sníž. přenesená",J266,0)</f>
        <v>0</v>
      </c>
      <c r="BI266" s="200">
        <f>IF(N266="nulová",J266,0)</f>
        <v>0</v>
      </c>
      <c r="BJ266" s="18" t="s">
        <v>82</v>
      </c>
      <c r="BK266" s="200">
        <f>ROUND(I266*H266,2)</f>
        <v>0</v>
      </c>
      <c r="BL266" s="18" t="s">
        <v>279</v>
      </c>
      <c r="BM266" s="199" t="s">
        <v>1334</v>
      </c>
    </row>
    <row r="267" spans="1:47" s="2" customFormat="1" ht="19.5">
      <c r="A267" s="35"/>
      <c r="B267" s="36"/>
      <c r="C267" s="37"/>
      <c r="D267" s="201" t="s">
        <v>185</v>
      </c>
      <c r="E267" s="37"/>
      <c r="F267" s="202" t="s">
        <v>1335</v>
      </c>
      <c r="G267" s="37"/>
      <c r="H267" s="37"/>
      <c r="I267" s="203"/>
      <c r="J267" s="37"/>
      <c r="K267" s="37"/>
      <c r="L267" s="40"/>
      <c r="M267" s="204"/>
      <c r="N267" s="205"/>
      <c r="O267" s="72"/>
      <c r="P267" s="72"/>
      <c r="Q267" s="72"/>
      <c r="R267" s="72"/>
      <c r="S267" s="72"/>
      <c r="T267" s="73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T267" s="18" t="s">
        <v>185</v>
      </c>
      <c r="AU267" s="18" t="s">
        <v>84</v>
      </c>
    </row>
    <row r="268" spans="1:47" s="2" customFormat="1" ht="12">
      <c r="A268" s="35"/>
      <c r="B268" s="36"/>
      <c r="C268" s="37"/>
      <c r="D268" s="206" t="s">
        <v>187</v>
      </c>
      <c r="E268" s="37"/>
      <c r="F268" s="207" t="s">
        <v>1336</v>
      </c>
      <c r="G268" s="37"/>
      <c r="H268" s="37"/>
      <c r="I268" s="203"/>
      <c r="J268" s="37"/>
      <c r="K268" s="37"/>
      <c r="L268" s="40"/>
      <c r="M268" s="204"/>
      <c r="N268" s="205"/>
      <c r="O268" s="72"/>
      <c r="P268" s="72"/>
      <c r="Q268" s="72"/>
      <c r="R268" s="72"/>
      <c r="S268" s="72"/>
      <c r="T268" s="73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T268" s="18" t="s">
        <v>187</v>
      </c>
      <c r="AU268" s="18" t="s">
        <v>84</v>
      </c>
    </row>
    <row r="269" spans="1:65" s="2" customFormat="1" ht="22.15" customHeight="1">
      <c r="A269" s="35"/>
      <c r="B269" s="36"/>
      <c r="C269" s="188" t="s">
        <v>480</v>
      </c>
      <c r="D269" s="188" t="s">
        <v>178</v>
      </c>
      <c r="E269" s="189" t="s">
        <v>1337</v>
      </c>
      <c r="F269" s="190" t="s">
        <v>1338</v>
      </c>
      <c r="G269" s="191" t="s">
        <v>631</v>
      </c>
      <c r="H269" s="192">
        <v>1</v>
      </c>
      <c r="I269" s="193"/>
      <c r="J269" s="194">
        <f>ROUND(I269*H269,2)</f>
        <v>0</v>
      </c>
      <c r="K269" s="190" t="s">
        <v>182</v>
      </c>
      <c r="L269" s="40"/>
      <c r="M269" s="195" t="s">
        <v>1</v>
      </c>
      <c r="N269" s="196" t="s">
        <v>39</v>
      </c>
      <c r="O269" s="72"/>
      <c r="P269" s="197">
        <f>O269*H269</f>
        <v>0</v>
      </c>
      <c r="Q269" s="197">
        <v>0</v>
      </c>
      <c r="R269" s="197">
        <f>Q269*H269</f>
        <v>0</v>
      </c>
      <c r="S269" s="197">
        <v>0.0173</v>
      </c>
      <c r="T269" s="198">
        <f>S269*H269</f>
        <v>0.0173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199" t="s">
        <v>279</v>
      </c>
      <c r="AT269" s="199" t="s">
        <v>178</v>
      </c>
      <c r="AU269" s="199" t="s">
        <v>84</v>
      </c>
      <c r="AY269" s="18" t="s">
        <v>175</v>
      </c>
      <c r="BE269" s="200">
        <f>IF(N269="základní",J269,0)</f>
        <v>0</v>
      </c>
      <c r="BF269" s="200">
        <f>IF(N269="snížená",J269,0)</f>
        <v>0</v>
      </c>
      <c r="BG269" s="200">
        <f>IF(N269="zákl. přenesená",J269,0)</f>
        <v>0</v>
      </c>
      <c r="BH269" s="200">
        <f>IF(N269="sníž. přenesená",J269,0)</f>
        <v>0</v>
      </c>
      <c r="BI269" s="200">
        <f>IF(N269="nulová",J269,0)</f>
        <v>0</v>
      </c>
      <c r="BJ269" s="18" t="s">
        <v>82</v>
      </c>
      <c r="BK269" s="200">
        <f>ROUND(I269*H269,2)</f>
        <v>0</v>
      </c>
      <c r="BL269" s="18" t="s">
        <v>279</v>
      </c>
      <c r="BM269" s="199" t="s">
        <v>1339</v>
      </c>
    </row>
    <row r="270" spans="1:47" s="2" customFormat="1" ht="19.5">
      <c r="A270" s="35"/>
      <c r="B270" s="36"/>
      <c r="C270" s="37"/>
      <c r="D270" s="201" t="s">
        <v>185</v>
      </c>
      <c r="E270" s="37"/>
      <c r="F270" s="202" t="s">
        <v>1340</v>
      </c>
      <c r="G270" s="37"/>
      <c r="H270" s="37"/>
      <c r="I270" s="203"/>
      <c r="J270" s="37"/>
      <c r="K270" s="37"/>
      <c r="L270" s="40"/>
      <c r="M270" s="204"/>
      <c r="N270" s="205"/>
      <c r="O270" s="72"/>
      <c r="P270" s="72"/>
      <c r="Q270" s="72"/>
      <c r="R270" s="72"/>
      <c r="S270" s="72"/>
      <c r="T270" s="73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T270" s="18" t="s">
        <v>185</v>
      </c>
      <c r="AU270" s="18" t="s">
        <v>84</v>
      </c>
    </row>
    <row r="271" spans="1:47" s="2" customFormat="1" ht="12">
      <c r="A271" s="35"/>
      <c r="B271" s="36"/>
      <c r="C271" s="37"/>
      <c r="D271" s="206" t="s">
        <v>187</v>
      </c>
      <c r="E271" s="37"/>
      <c r="F271" s="207" t="s">
        <v>1341</v>
      </c>
      <c r="G271" s="37"/>
      <c r="H271" s="37"/>
      <c r="I271" s="203"/>
      <c r="J271" s="37"/>
      <c r="K271" s="37"/>
      <c r="L271" s="40"/>
      <c r="M271" s="204"/>
      <c r="N271" s="205"/>
      <c r="O271" s="72"/>
      <c r="P271" s="72"/>
      <c r="Q271" s="72"/>
      <c r="R271" s="72"/>
      <c r="S271" s="72"/>
      <c r="T271" s="73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T271" s="18" t="s">
        <v>187</v>
      </c>
      <c r="AU271" s="18" t="s">
        <v>84</v>
      </c>
    </row>
    <row r="272" spans="1:65" s="2" customFormat="1" ht="14.45" customHeight="1">
      <c r="A272" s="35"/>
      <c r="B272" s="36"/>
      <c r="C272" s="188" t="s">
        <v>487</v>
      </c>
      <c r="D272" s="188" t="s">
        <v>178</v>
      </c>
      <c r="E272" s="189" t="s">
        <v>1342</v>
      </c>
      <c r="F272" s="190" t="s">
        <v>1343</v>
      </c>
      <c r="G272" s="191" t="s">
        <v>631</v>
      </c>
      <c r="H272" s="192">
        <v>1</v>
      </c>
      <c r="I272" s="193"/>
      <c r="J272" s="194">
        <f>ROUND(I272*H272,2)</f>
        <v>0</v>
      </c>
      <c r="K272" s="190" t="s">
        <v>182</v>
      </c>
      <c r="L272" s="40"/>
      <c r="M272" s="195" t="s">
        <v>1</v>
      </c>
      <c r="N272" s="196" t="s">
        <v>39</v>
      </c>
      <c r="O272" s="72"/>
      <c r="P272" s="197">
        <f>O272*H272</f>
        <v>0</v>
      </c>
      <c r="Q272" s="197">
        <v>0</v>
      </c>
      <c r="R272" s="197">
        <f>Q272*H272</f>
        <v>0</v>
      </c>
      <c r="S272" s="197">
        <v>0.0347</v>
      </c>
      <c r="T272" s="198">
        <f>S272*H272</f>
        <v>0.0347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199" t="s">
        <v>279</v>
      </c>
      <c r="AT272" s="199" t="s">
        <v>178</v>
      </c>
      <c r="AU272" s="199" t="s">
        <v>84</v>
      </c>
      <c r="AY272" s="18" t="s">
        <v>175</v>
      </c>
      <c r="BE272" s="200">
        <f>IF(N272="základní",J272,0)</f>
        <v>0</v>
      </c>
      <c r="BF272" s="200">
        <f>IF(N272="snížená",J272,0)</f>
        <v>0</v>
      </c>
      <c r="BG272" s="200">
        <f>IF(N272="zákl. přenesená",J272,0)</f>
        <v>0</v>
      </c>
      <c r="BH272" s="200">
        <f>IF(N272="sníž. přenesená",J272,0)</f>
        <v>0</v>
      </c>
      <c r="BI272" s="200">
        <f>IF(N272="nulová",J272,0)</f>
        <v>0</v>
      </c>
      <c r="BJ272" s="18" t="s">
        <v>82</v>
      </c>
      <c r="BK272" s="200">
        <f>ROUND(I272*H272,2)</f>
        <v>0</v>
      </c>
      <c r="BL272" s="18" t="s">
        <v>279</v>
      </c>
      <c r="BM272" s="199" t="s">
        <v>1344</v>
      </c>
    </row>
    <row r="273" spans="1:47" s="2" customFormat="1" ht="19.5">
      <c r="A273" s="35"/>
      <c r="B273" s="36"/>
      <c r="C273" s="37"/>
      <c r="D273" s="201" t="s">
        <v>185</v>
      </c>
      <c r="E273" s="37"/>
      <c r="F273" s="202" t="s">
        <v>1345</v>
      </c>
      <c r="G273" s="37"/>
      <c r="H273" s="37"/>
      <c r="I273" s="203"/>
      <c r="J273" s="37"/>
      <c r="K273" s="37"/>
      <c r="L273" s="40"/>
      <c r="M273" s="204"/>
      <c r="N273" s="205"/>
      <c r="O273" s="72"/>
      <c r="P273" s="72"/>
      <c r="Q273" s="72"/>
      <c r="R273" s="72"/>
      <c r="S273" s="72"/>
      <c r="T273" s="73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T273" s="18" t="s">
        <v>185</v>
      </c>
      <c r="AU273" s="18" t="s">
        <v>84</v>
      </c>
    </row>
    <row r="274" spans="1:47" s="2" customFormat="1" ht="12">
      <c r="A274" s="35"/>
      <c r="B274" s="36"/>
      <c r="C274" s="37"/>
      <c r="D274" s="206" t="s">
        <v>187</v>
      </c>
      <c r="E274" s="37"/>
      <c r="F274" s="207" t="s">
        <v>1346</v>
      </c>
      <c r="G274" s="37"/>
      <c r="H274" s="37"/>
      <c r="I274" s="203"/>
      <c r="J274" s="37"/>
      <c r="K274" s="37"/>
      <c r="L274" s="40"/>
      <c r="M274" s="204"/>
      <c r="N274" s="205"/>
      <c r="O274" s="72"/>
      <c r="P274" s="72"/>
      <c r="Q274" s="72"/>
      <c r="R274" s="72"/>
      <c r="S274" s="72"/>
      <c r="T274" s="73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T274" s="18" t="s">
        <v>187</v>
      </c>
      <c r="AU274" s="18" t="s">
        <v>84</v>
      </c>
    </row>
    <row r="275" spans="1:65" s="2" customFormat="1" ht="14.45" customHeight="1">
      <c r="A275" s="35"/>
      <c r="B275" s="36"/>
      <c r="C275" s="188" t="s">
        <v>493</v>
      </c>
      <c r="D275" s="188" t="s">
        <v>178</v>
      </c>
      <c r="E275" s="189" t="s">
        <v>1347</v>
      </c>
      <c r="F275" s="190" t="s">
        <v>1348</v>
      </c>
      <c r="G275" s="191" t="s">
        <v>198</v>
      </c>
      <c r="H275" s="192">
        <v>1</v>
      </c>
      <c r="I275" s="193"/>
      <c r="J275" s="194">
        <f>ROUND(I275*H275,2)</f>
        <v>0</v>
      </c>
      <c r="K275" s="190" t="s">
        <v>182</v>
      </c>
      <c r="L275" s="40"/>
      <c r="M275" s="195" t="s">
        <v>1</v>
      </c>
      <c r="N275" s="196" t="s">
        <v>39</v>
      </c>
      <c r="O275" s="72"/>
      <c r="P275" s="197">
        <f>O275*H275</f>
        <v>0</v>
      </c>
      <c r="Q275" s="197">
        <v>0</v>
      </c>
      <c r="R275" s="197">
        <f>Q275*H275</f>
        <v>0</v>
      </c>
      <c r="S275" s="197">
        <v>0.00049</v>
      </c>
      <c r="T275" s="198">
        <f>S275*H275</f>
        <v>0.00049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199" t="s">
        <v>279</v>
      </c>
      <c r="AT275" s="199" t="s">
        <v>178</v>
      </c>
      <c r="AU275" s="199" t="s">
        <v>84</v>
      </c>
      <c r="AY275" s="18" t="s">
        <v>175</v>
      </c>
      <c r="BE275" s="200">
        <f>IF(N275="základní",J275,0)</f>
        <v>0</v>
      </c>
      <c r="BF275" s="200">
        <f>IF(N275="snížená",J275,0)</f>
        <v>0</v>
      </c>
      <c r="BG275" s="200">
        <f>IF(N275="zákl. přenesená",J275,0)</f>
        <v>0</v>
      </c>
      <c r="BH275" s="200">
        <f>IF(N275="sníž. přenesená",J275,0)</f>
        <v>0</v>
      </c>
      <c r="BI275" s="200">
        <f>IF(N275="nulová",J275,0)</f>
        <v>0</v>
      </c>
      <c r="BJ275" s="18" t="s">
        <v>82</v>
      </c>
      <c r="BK275" s="200">
        <f>ROUND(I275*H275,2)</f>
        <v>0</v>
      </c>
      <c r="BL275" s="18" t="s">
        <v>279</v>
      </c>
      <c r="BM275" s="199" t="s">
        <v>1349</v>
      </c>
    </row>
    <row r="276" spans="1:47" s="2" customFormat="1" ht="12">
      <c r="A276" s="35"/>
      <c r="B276" s="36"/>
      <c r="C276" s="37"/>
      <c r="D276" s="201" t="s">
        <v>185</v>
      </c>
      <c r="E276" s="37"/>
      <c r="F276" s="202" t="s">
        <v>1350</v>
      </c>
      <c r="G276" s="37"/>
      <c r="H276" s="37"/>
      <c r="I276" s="203"/>
      <c r="J276" s="37"/>
      <c r="K276" s="37"/>
      <c r="L276" s="40"/>
      <c r="M276" s="204"/>
      <c r="N276" s="205"/>
      <c r="O276" s="72"/>
      <c r="P276" s="72"/>
      <c r="Q276" s="72"/>
      <c r="R276" s="72"/>
      <c r="S276" s="72"/>
      <c r="T276" s="73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T276" s="18" t="s">
        <v>185</v>
      </c>
      <c r="AU276" s="18" t="s">
        <v>84</v>
      </c>
    </row>
    <row r="277" spans="1:47" s="2" customFormat="1" ht="12">
      <c r="A277" s="35"/>
      <c r="B277" s="36"/>
      <c r="C277" s="37"/>
      <c r="D277" s="206" t="s">
        <v>187</v>
      </c>
      <c r="E277" s="37"/>
      <c r="F277" s="207" t="s">
        <v>1351</v>
      </c>
      <c r="G277" s="37"/>
      <c r="H277" s="37"/>
      <c r="I277" s="203"/>
      <c r="J277" s="37"/>
      <c r="K277" s="37"/>
      <c r="L277" s="40"/>
      <c r="M277" s="204"/>
      <c r="N277" s="205"/>
      <c r="O277" s="72"/>
      <c r="P277" s="72"/>
      <c r="Q277" s="72"/>
      <c r="R277" s="72"/>
      <c r="S277" s="72"/>
      <c r="T277" s="73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T277" s="18" t="s">
        <v>187</v>
      </c>
      <c r="AU277" s="18" t="s">
        <v>84</v>
      </c>
    </row>
    <row r="278" spans="1:65" s="2" customFormat="1" ht="14.45" customHeight="1">
      <c r="A278" s="35"/>
      <c r="B278" s="36"/>
      <c r="C278" s="188" t="s">
        <v>499</v>
      </c>
      <c r="D278" s="188" t="s">
        <v>178</v>
      </c>
      <c r="E278" s="189" t="s">
        <v>1352</v>
      </c>
      <c r="F278" s="190" t="s">
        <v>1353</v>
      </c>
      <c r="G278" s="191" t="s">
        <v>631</v>
      </c>
      <c r="H278" s="192">
        <v>3</v>
      </c>
      <c r="I278" s="193"/>
      <c r="J278" s="194">
        <f>ROUND(I278*H278,2)</f>
        <v>0</v>
      </c>
      <c r="K278" s="190" t="s">
        <v>182</v>
      </c>
      <c r="L278" s="40"/>
      <c r="M278" s="195" t="s">
        <v>1</v>
      </c>
      <c r="N278" s="196" t="s">
        <v>39</v>
      </c>
      <c r="O278" s="72"/>
      <c r="P278" s="197">
        <f>O278*H278</f>
        <v>0</v>
      </c>
      <c r="Q278" s="197">
        <v>0</v>
      </c>
      <c r="R278" s="197">
        <f>Q278*H278</f>
        <v>0</v>
      </c>
      <c r="S278" s="197">
        <v>0.00156</v>
      </c>
      <c r="T278" s="198">
        <f>S278*H278</f>
        <v>0.00468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199" t="s">
        <v>279</v>
      </c>
      <c r="AT278" s="199" t="s">
        <v>178</v>
      </c>
      <c r="AU278" s="199" t="s">
        <v>84</v>
      </c>
      <c r="AY278" s="18" t="s">
        <v>175</v>
      </c>
      <c r="BE278" s="200">
        <f>IF(N278="základní",J278,0)</f>
        <v>0</v>
      </c>
      <c r="BF278" s="200">
        <f>IF(N278="snížená",J278,0)</f>
        <v>0</v>
      </c>
      <c r="BG278" s="200">
        <f>IF(N278="zákl. přenesená",J278,0)</f>
        <v>0</v>
      </c>
      <c r="BH278" s="200">
        <f>IF(N278="sníž. přenesená",J278,0)</f>
        <v>0</v>
      </c>
      <c r="BI278" s="200">
        <f>IF(N278="nulová",J278,0)</f>
        <v>0</v>
      </c>
      <c r="BJ278" s="18" t="s">
        <v>82</v>
      </c>
      <c r="BK278" s="200">
        <f>ROUND(I278*H278,2)</f>
        <v>0</v>
      </c>
      <c r="BL278" s="18" t="s">
        <v>279</v>
      </c>
      <c r="BM278" s="199" t="s">
        <v>1354</v>
      </c>
    </row>
    <row r="279" spans="1:47" s="2" customFormat="1" ht="12">
      <c r="A279" s="35"/>
      <c r="B279" s="36"/>
      <c r="C279" s="37"/>
      <c r="D279" s="201" t="s">
        <v>185</v>
      </c>
      <c r="E279" s="37"/>
      <c r="F279" s="202" t="s">
        <v>1355</v>
      </c>
      <c r="G279" s="37"/>
      <c r="H279" s="37"/>
      <c r="I279" s="203"/>
      <c r="J279" s="37"/>
      <c r="K279" s="37"/>
      <c r="L279" s="40"/>
      <c r="M279" s="204"/>
      <c r="N279" s="205"/>
      <c r="O279" s="72"/>
      <c r="P279" s="72"/>
      <c r="Q279" s="72"/>
      <c r="R279" s="72"/>
      <c r="S279" s="72"/>
      <c r="T279" s="73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T279" s="18" t="s">
        <v>185</v>
      </c>
      <c r="AU279" s="18" t="s">
        <v>84</v>
      </c>
    </row>
    <row r="280" spans="1:47" s="2" customFormat="1" ht="12">
      <c r="A280" s="35"/>
      <c r="B280" s="36"/>
      <c r="C280" s="37"/>
      <c r="D280" s="206" t="s">
        <v>187</v>
      </c>
      <c r="E280" s="37"/>
      <c r="F280" s="207" t="s">
        <v>1356</v>
      </c>
      <c r="G280" s="37"/>
      <c r="H280" s="37"/>
      <c r="I280" s="203"/>
      <c r="J280" s="37"/>
      <c r="K280" s="37"/>
      <c r="L280" s="40"/>
      <c r="M280" s="204"/>
      <c r="N280" s="205"/>
      <c r="O280" s="72"/>
      <c r="P280" s="72"/>
      <c r="Q280" s="72"/>
      <c r="R280" s="72"/>
      <c r="S280" s="72"/>
      <c r="T280" s="73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T280" s="18" t="s">
        <v>187</v>
      </c>
      <c r="AU280" s="18" t="s">
        <v>84</v>
      </c>
    </row>
    <row r="281" spans="1:65" s="2" customFormat="1" ht="14.45" customHeight="1">
      <c r="A281" s="35"/>
      <c r="B281" s="36"/>
      <c r="C281" s="188" t="s">
        <v>506</v>
      </c>
      <c r="D281" s="188" t="s">
        <v>178</v>
      </c>
      <c r="E281" s="189" t="s">
        <v>1357</v>
      </c>
      <c r="F281" s="190" t="s">
        <v>1358</v>
      </c>
      <c r="G281" s="191" t="s">
        <v>631</v>
      </c>
      <c r="H281" s="192">
        <v>3</v>
      </c>
      <c r="I281" s="193"/>
      <c r="J281" s="194">
        <f>ROUND(I281*H281,2)</f>
        <v>0</v>
      </c>
      <c r="K281" s="190" t="s">
        <v>182</v>
      </c>
      <c r="L281" s="40"/>
      <c r="M281" s="195" t="s">
        <v>1</v>
      </c>
      <c r="N281" s="196" t="s">
        <v>39</v>
      </c>
      <c r="O281" s="72"/>
      <c r="P281" s="197">
        <f>O281*H281</f>
        <v>0</v>
      </c>
      <c r="Q281" s="197">
        <v>0.0018</v>
      </c>
      <c r="R281" s="197">
        <f>Q281*H281</f>
        <v>0.0054</v>
      </c>
      <c r="S281" s="197">
        <v>0</v>
      </c>
      <c r="T281" s="198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199" t="s">
        <v>279</v>
      </c>
      <c r="AT281" s="199" t="s">
        <v>178</v>
      </c>
      <c r="AU281" s="199" t="s">
        <v>84</v>
      </c>
      <c r="AY281" s="18" t="s">
        <v>175</v>
      </c>
      <c r="BE281" s="200">
        <f>IF(N281="základní",J281,0)</f>
        <v>0</v>
      </c>
      <c r="BF281" s="200">
        <f>IF(N281="snížená",J281,0)</f>
        <v>0</v>
      </c>
      <c r="BG281" s="200">
        <f>IF(N281="zákl. přenesená",J281,0)</f>
        <v>0</v>
      </c>
      <c r="BH281" s="200">
        <f>IF(N281="sníž. přenesená",J281,0)</f>
        <v>0</v>
      </c>
      <c r="BI281" s="200">
        <f>IF(N281="nulová",J281,0)</f>
        <v>0</v>
      </c>
      <c r="BJ281" s="18" t="s">
        <v>82</v>
      </c>
      <c r="BK281" s="200">
        <f>ROUND(I281*H281,2)</f>
        <v>0</v>
      </c>
      <c r="BL281" s="18" t="s">
        <v>279</v>
      </c>
      <c r="BM281" s="199" t="s">
        <v>1359</v>
      </c>
    </row>
    <row r="282" spans="1:47" s="2" customFormat="1" ht="12">
      <c r="A282" s="35"/>
      <c r="B282" s="36"/>
      <c r="C282" s="37"/>
      <c r="D282" s="201" t="s">
        <v>185</v>
      </c>
      <c r="E282" s="37"/>
      <c r="F282" s="202" t="s">
        <v>1360</v>
      </c>
      <c r="G282" s="37"/>
      <c r="H282" s="37"/>
      <c r="I282" s="203"/>
      <c r="J282" s="37"/>
      <c r="K282" s="37"/>
      <c r="L282" s="40"/>
      <c r="M282" s="204"/>
      <c r="N282" s="205"/>
      <c r="O282" s="72"/>
      <c r="P282" s="72"/>
      <c r="Q282" s="72"/>
      <c r="R282" s="72"/>
      <c r="S282" s="72"/>
      <c r="T282" s="73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T282" s="18" t="s">
        <v>185</v>
      </c>
      <c r="AU282" s="18" t="s">
        <v>84</v>
      </c>
    </row>
    <row r="283" spans="1:47" s="2" customFormat="1" ht="12">
      <c r="A283" s="35"/>
      <c r="B283" s="36"/>
      <c r="C283" s="37"/>
      <c r="D283" s="206" t="s">
        <v>187</v>
      </c>
      <c r="E283" s="37"/>
      <c r="F283" s="207" t="s">
        <v>1361</v>
      </c>
      <c r="G283" s="37"/>
      <c r="H283" s="37"/>
      <c r="I283" s="203"/>
      <c r="J283" s="37"/>
      <c r="K283" s="37"/>
      <c r="L283" s="40"/>
      <c r="M283" s="204"/>
      <c r="N283" s="205"/>
      <c r="O283" s="72"/>
      <c r="P283" s="72"/>
      <c r="Q283" s="72"/>
      <c r="R283" s="72"/>
      <c r="S283" s="72"/>
      <c r="T283" s="73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T283" s="18" t="s">
        <v>187</v>
      </c>
      <c r="AU283" s="18" t="s">
        <v>84</v>
      </c>
    </row>
    <row r="284" spans="1:65" s="2" customFormat="1" ht="19.9" customHeight="1">
      <c r="A284" s="35"/>
      <c r="B284" s="36"/>
      <c r="C284" s="188" t="s">
        <v>513</v>
      </c>
      <c r="D284" s="188" t="s">
        <v>178</v>
      </c>
      <c r="E284" s="189" t="s">
        <v>1362</v>
      </c>
      <c r="F284" s="190" t="s">
        <v>1363</v>
      </c>
      <c r="G284" s="191" t="s">
        <v>631</v>
      </c>
      <c r="H284" s="192">
        <v>1</v>
      </c>
      <c r="I284" s="193"/>
      <c r="J284" s="194">
        <f>ROUND(I284*H284,2)</f>
        <v>0</v>
      </c>
      <c r="K284" s="190" t="s">
        <v>182</v>
      </c>
      <c r="L284" s="40"/>
      <c r="M284" s="195" t="s">
        <v>1</v>
      </c>
      <c r="N284" s="196" t="s">
        <v>39</v>
      </c>
      <c r="O284" s="72"/>
      <c r="P284" s="197">
        <f>O284*H284</f>
        <v>0</v>
      </c>
      <c r="Q284" s="197">
        <v>0.00354</v>
      </c>
      <c r="R284" s="197">
        <f>Q284*H284</f>
        <v>0.00354</v>
      </c>
      <c r="S284" s="197">
        <v>0</v>
      </c>
      <c r="T284" s="198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199" t="s">
        <v>279</v>
      </c>
      <c r="AT284" s="199" t="s">
        <v>178</v>
      </c>
      <c r="AU284" s="199" t="s">
        <v>84</v>
      </c>
      <c r="AY284" s="18" t="s">
        <v>175</v>
      </c>
      <c r="BE284" s="200">
        <f>IF(N284="základní",J284,0)</f>
        <v>0</v>
      </c>
      <c r="BF284" s="200">
        <f>IF(N284="snížená",J284,0)</f>
        <v>0</v>
      </c>
      <c r="BG284" s="200">
        <f>IF(N284="zákl. přenesená",J284,0)</f>
        <v>0</v>
      </c>
      <c r="BH284" s="200">
        <f>IF(N284="sníž. přenesená",J284,0)</f>
        <v>0</v>
      </c>
      <c r="BI284" s="200">
        <f>IF(N284="nulová",J284,0)</f>
        <v>0</v>
      </c>
      <c r="BJ284" s="18" t="s">
        <v>82</v>
      </c>
      <c r="BK284" s="200">
        <f>ROUND(I284*H284,2)</f>
        <v>0</v>
      </c>
      <c r="BL284" s="18" t="s">
        <v>279</v>
      </c>
      <c r="BM284" s="199" t="s">
        <v>1364</v>
      </c>
    </row>
    <row r="285" spans="1:47" s="2" customFormat="1" ht="12">
      <c r="A285" s="35"/>
      <c r="B285" s="36"/>
      <c r="C285" s="37"/>
      <c r="D285" s="201" t="s">
        <v>185</v>
      </c>
      <c r="E285" s="37"/>
      <c r="F285" s="202" t="s">
        <v>1365</v>
      </c>
      <c r="G285" s="37"/>
      <c r="H285" s="37"/>
      <c r="I285" s="203"/>
      <c r="J285" s="37"/>
      <c r="K285" s="37"/>
      <c r="L285" s="40"/>
      <c r="M285" s="204"/>
      <c r="N285" s="205"/>
      <c r="O285" s="72"/>
      <c r="P285" s="72"/>
      <c r="Q285" s="72"/>
      <c r="R285" s="72"/>
      <c r="S285" s="72"/>
      <c r="T285" s="73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T285" s="18" t="s">
        <v>185</v>
      </c>
      <c r="AU285" s="18" t="s">
        <v>84</v>
      </c>
    </row>
    <row r="286" spans="1:47" s="2" customFormat="1" ht="12">
      <c r="A286" s="35"/>
      <c r="B286" s="36"/>
      <c r="C286" s="37"/>
      <c r="D286" s="206" t="s">
        <v>187</v>
      </c>
      <c r="E286" s="37"/>
      <c r="F286" s="207" t="s">
        <v>1366</v>
      </c>
      <c r="G286" s="37"/>
      <c r="H286" s="37"/>
      <c r="I286" s="203"/>
      <c r="J286" s="37"/>
      <c r="K286" s="37"/>
      <c r="L286" s="40"/>
      <c r="M286" s="204"/>
      <c r="N286" s="205"/>
      <c r="O286" s="72"/>
      <c r="P286" s="72"/>
      <c r="Q286" s="72"/>
      <c r="R286" s="72"/>
      <c r="S286" s="72"/>
      <c r="T286" s="73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T286" s="18" t="s">
        <v>187</v>
      </c>
      <c r="AU286" s="18" t="s">
        <v>84</v>
      </c>
    </row>
    <row r="287" spans="1:65" s="2" customFormat="1" ht="14.45" customHeight="1">
      <c r="A287" s="35"/>
      <c r="B287" s="36"/>
      <c r="C287" s="188" t="s">
        <v>519</v>
      </c>
      <c r="D287" s="188" t="s">
        <v>178</v>
      </c>
      <c r="E287" s="189" t="s">
        <v>1367</v>
      </c>
      <c r="F287" s="190" t="s">
        <v>1368</v>
      </c>
      <c r="G287" s="191" t="s">
        <v>198</v>
      </c>
      <c r="H287" s="192">
        <v>2</v>
      </c>
      <c r="I287" s="193"/>
      <c r="J287" s="194">
        <f>ROUND(I287*H287,2)</f>
        <v>0</v>
      </c>
      <c r="K287" s="190" t="s">
        <v>182</v>
      </c>
      <c r="L287" s="40"/>
      <c r="M287" s="195" t="s">
        <v>1</v>
      </c>
      <c r="N287" s="196" t="s">
        <v>39</v>
      </c>
      <c r="O287" s="72"/>
      <c r="P287" s="197">
        <f>O287*H287</f>
        <v>0</v>
      </c>
      <c r="Q287" s="197">
        <v>0</v>
      </c>
      <c r="R287" s="197">
        <f>Q287*H287</f>
        <v>0</v>
      </c>
      <c r="S287" s="197">
        <v>0.00085</v>
      </c>
      <c r="T287" s="198">
        <f>S287*H287</f>
        <v>0.0017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199" t="s">
        <v>279</v>
      </c>
      <c r="AT287" s="199" t="s">
        <v>178</v>
      </c>
      <c r="AU287" s="199" t="s">
        <v>84</v>
      </c>
      <c r="AY287" s="18" t="s">
        <v>175</v>
      </c>
      <c r="BE287" s="200">
        <f>IF(N287="základní",J287,0)</f>
        <v>0</v>
      </c>
      <c r="BF287" s="200">
        <f>IF(N287="snížená",J287,0)</f>
        <v>0</v>
      </c>
      <c r="BG287" s="200">
        <f>IF(N287="zákl. přenesená",J287,0)</f>
        <v>0</v>
      </c>
      <c r="BH287" s="200">
        <f>IF(N287="sníž. přenesená",J287,0)</f>
        <v>0</v>
      </c>
      <c r="BI287" s="200">
        <f>IF(N287="nulová",J287,0)</f>
        <v>0</v>
      </c>
      <c r="BJ287" s="18" t="s">
        <v>82</v>
      </c>
      <c r="BK287" s="200">
        <f>ROUND(I287*H287,2)</f>
        <v>0</v>
      </c>
      <c r="BL287" s="18" t="s">
        <v>279</v>
      </c>
      <c r="BM287" s="199" t="s">
        <v>1369</v>
      </c>
    </row>
    <row r="288" spans="1:47" s="2" customFormat="1" ht="12">
      <c r="A288" s="35"/>
      <c r="B288" s="36"/>
      <c r="C288" s="37"/>
      <c r="D288" s="201" t="s">
        <v>185</v>
      </c>
      <c r="E288" s="37"/>
      <c r="F288" s="202" t="s">
        <v>1370</v>
      </c>
      <c r="G288" s="37"/>
      <c r="H288" s="37"/>
      <c r="I288" s="203"/>
      <c r="J288" s="37"/>
      <c r="K288" s="37"/>
      <c r="L288" s="40"/>
      <c r="M288" s="204"/>
      <c r="N288" s="205"/>
      <c r="O288" s="72"/>
      <c r="P288" s="72"/>
      <c r="Q288" s="72"/>
      <c r="R288" s="72"/>
      <c r="S288" s="72"/>
      <c r="T288" s="73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T288" s="18" t="s">
        <v>185</v>
      </c>
      <c r="AU288" s="18" t="s">
        <v>84</v>
      </c>
    </row>
    <row r="289" spans="1:47" s="2" customFormat="1" ht="12">
      <c r="A289" s="35"/>
      <c r="B289" s="36"/>
      <c r="C289" s="37"/>
      <c r="D289" s="206" t="s">
        <v>187</v>
      </c>
      <c r="E289" s="37"/>
      <c r="F289" s="207" t="s">
        <v>1371</v>
      </c>
      <c r="G289" s="37"/>
      <c r="H289" s="37"/>
      <c r="I289" s="203"/>
      <c r="J289" s="37"/>
      <c r="K289" s="37"/>
      <c r="L289" s="40"/>
      <c r="M289" s="204"/>
      <c r="N289" s="205"/>
      <c r="O289" s="72"/>
      <c r="P289" s="72"/>
      <c r="Q289" s="72"/>
      <c r="R289" s="72"/>
      <c r="S289" s="72"/>
      <c r="T289" s="73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T289" s="18" t="s">
        <v>187</v>
      </c>
      <c r="AU289" s="18" t="s">
        <v>84</v>
      </c>
    </row>
    <row r="290" spans="1:65" s="2" customFormat="1" ht="22.15" customHeight="1">
      <c r="A290" s="35"/>
      <c r="B290" s="36"/>
      <c r="C290" s="188" t="s">
        <v>530</v>
      </c>
      <c r="D290" s="188" t="s">
        <v>178</v>
      </c>
      <c r="E290" s="189" t="s">
        <v>652</v>
      </c>
      <c r="F290" s="190" t="s">
        <v>653</v>
      </c>
      <c r="G290" s="191" t="s">
        <v>363</v>
      </c>
      <c r="H290" s="192">
        <v>0.12</v>
      </c>
      <c r="I290" s="193"/>
      <c r="J290" s="194">
        <f>ROUND(I290*H290,2)</f>
        <v>0</v>
      </c>
      <c r="K290" s="190" t="s">
        <v>182</v>
      </c>
      <c r="L290" s="40"/>
      <c r="M290" s="195" t="s">
        <v>1</v>
      </c>
      <c r="N290" s="196" t="s">
        <v>39</v>
      </c>
      <c r="O290" s="72"/>
      <c r="P290" s="197">
        <f>O290*H290</f>
        <v>0</v>
      </c>
      <c r="Q290" s="197">
        <v>0</v>
      </c>
      <c r="R290" s="197">
        <f>Q290*H290</f>
        <v>0</v>
      </c>
      <c r="S290" s="197">
        <v>0</v>
      </c>
      <c r="T290" s="198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199" t="s">
        <v>279</v>
      </c>
      <c r="AT290" s="199" t="s">
        <v>178</v>
      </c>
      <c r="AU290" s="199" t="s">
        <v>84</v>
      </c>
      <c r="AY290" s="18" t="s">
        <v>175</v>
      </c>
      <c r="BE290" s="200">
        <f>IF(N290="základní",J290,0)</f>
        <v>0</v>
      </c>
      <c r="BF290" s="200">
        <f>IF(N290="snížená",J290,0)</f>
        <v>0</v>
      </c>
      <c r="BG290" s="200">
        <f>IF(N290="zákl. přenesená",J290,0)</f>
        <v>0</v>
      </c>
      <c r="BH290" s="200">
        <f>IF(N290="sníž. přenesená",J290,0)</f>
        <v>0</v>
      </c>
      <c r="BI290" s="200">
        <f>IF(N290="nulová",J290,0)</f>
        <v>0</v>
      </c>
      <c r="BJ290" s="18" t="s">
        <v>82</v>
      </c>
      <c r="BK290" s="200">
        <f>ROUND(I290*H290,2)</f>
        <v>0</v>
      </c>
      <c r="BL290" s="18" t="s">
        <v>279</v>
      </c>
      <c r="BM290" s="199" t="s">
        <v>1372</v>
      </c>
    </row>
    <row r="291" spans="1:47" s="2" customFormat="1" ht="29.25">
      <c r="A291" s="35"/>
      <c r="B291" s="36"/>
      <c r="C291" s="37"/>
      <c r="D291" s="201" t="s">
        <v>185</v>
      </c>
      <c r="E291" s="37"/>
      <c r="F291" s="202" t="s">
        <v>655</v>
      </c>
      <c r="G291" s="37"/>
      <c r="H291" s="37"/>
      <c r="I291" s="203"/>
      <c r="J291" s="37"/>
      <c r="K291" s="37"/>
      <c r="L291" s="40"/>
      <c r="M291" s="204"/>
      <c r="N291" s="205"/>
      <c r="O291" s="72"/>
      <c r="P291" s="72"/>
      <c r="Q291" s="72"/>
      <c r="R291" s="72"/>
      <c r="S291" s="72"/>
      <c r="T291" s="73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T291" s="18" t="s">
        <v>185</v>
      </c>
      <c r="AU291" s="18" t="s">
        <v>84</v>
      </c>
    </row>
    <row r="292" spans="1:47" s="2" customFormat="1" ht="12">
      <c r="A292" s="35"/>
      <c r="B292" s="36"/>
      <c r="C292" s="37"/>
      <c r="D292" s="206" t="s">
        <v>187</v>
      </c>
      <c r="E292" s="37"/>
      <c r="F292" s="207" t="s">
        <v>656</v>
      </c>
      <c r="G292" s="37"/>
      <c r="H292" s="37"/>
      <c r="I292" s="203"/>
      <c r="J292" s="37"/>
      <c r="K292" s="37"/>
      <c r="L292" s="40"/>
      <c r="M292" s="204"/>
      <c r="N292" s="205"/>
      <c r="O292" s="72"/>
      <c r="P292" s="72"/>
      <c r="Q292" s="72"/>
      <c r="R292" s="72"/>
      <c r="S292" s="72"/>
      <c r="T292" s="73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T292" s="18" t="s">
        <v>187</v>
      </c>
      <c r="AU292" s="18" t="s">
        <v>84</v>
      </c>
    </row>
    <row r="293" spans="2:63" s="12" customFormat="1" ht="22.9" customHeight="1">
      <c r="B293" s="172"/>
      <c r="C293" s="173"/>
      <c r="D293" s="174" t="s">
        <v>73</v>
      </c>
      <c r="E293" s="186" t="s">
        <v>1373</v>
      </c>
      <c r="F293" s="186" t="s">
        <v>1374</v>
      </c>
      <c r="G293" s="173"/>
      <c r="H293" s="173"/>
      <c r="I293" s="176"/>
      <c r="J293" s="187">
        <f>BK293</f>
        <v>0</v>
      </c>
      <c r="K293" s="173"/>
      <c r="L293" s="178"/>
      <c r="M293" s="179"/>
      <c r="N293" s="180"/>
      <c r="O293" s="180"/>
      <c r="P293" s="181">
        <f>SUM(P294:P305)</f>
        <v>0</v>
      </c>
      <c r="Q293" s="180"/>
      <c r="R293" s="181">
        <f>SUM(R294:R305)</f>
        <v>0.029300000000000003</v>
      </c>
      <c r="S293" s="180"/>
      <c r="T293" s="182">
        <f>SUM(T294:T305)</f>
        <v>0</v>
      </c>
      <c r="AR293" s="183" t="s">
        <v>84</v>
      </c>
      <c r="AT293" s="184" t="s">
        <v>73</v>
      </c>
      <c r="AU293" s="184" t="s">
        <v>82</v>
      </c>
      <c r="AY293" s="183" t="s">
        <v>175</v>
      </c>
      <c r="BK293" s="185">
        <f>SUM(BK294:BK305)</f>
        <v>0</v>
      </c>
    </row>
    <row r="294" spans="1:65" s="2" customFormat="1" ht="30" customHeight="1">
      <c r="A294" s="35"/>
      <c r="B294" s="36"/>
      <c r="C294" s="188" t="s">
        <v>538</v>
      </c>
      <c r="D294" s="188" t="s">
        <v>178</v>
      </c>
      <c r="E294" s="189" t="s">
        <v>1375</v>
      </c>
      <c r="F294" s="190" t="s">
        <v>1376</v>
      </c>
      <c r="G294" s="191" t="s">
        <v>631</v>
      </c>
      <c r="H294" s="192">
        <v>1</v>
      </c>
      <c r="I294" s="193"/>
      <c r="J294" s="194">
        <f>ROUND(I294*H294,2)</f>
        <v>0</v>
      </c>
      <c r="K294" s="190" t="s">
        <v>182</v>
      </c>
      <c r="L294" s="40"/>
      <c r="M294" s="195" t="s">
        <v>1</v>
      </c>
      <c r="N294" s="196" t="s">
        <v>39</v>
      </c>
      <c r="O294" s="72"/>
      <c r="P294" s="197">
        <f>O294*H294</f>
        <v>0</v>
      </c>
      <c r="Q294" s="197">
        <v>0.012</v>
      </c>
      <c r="R294" s="197">
        <f>Q294*H294</f>
        <v>0.012</v>
      </c>
      <c r="S294" s="197">
        <v>0</v>
      </c>
      <c r="T294" s="198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199" t="s">
        <v>279</v>
      </c>
      <c r="AT294" s="199" t="s">
        <v>178</v>
      </c>
      <c r="AU294" s="199" t="s">
        <v>84</v>
      </c>
      <c r="AY294" s="18" t="s">
        <v>175</v>
      </c>
      <c r="BE294" s="200">
        <f>IF(N294="základní",J294,0)</f>
        <v>0</v>
      </c>
      <c r="BF294" s="200">
        <f>IF(N294="snížená",J294,0)</f>
        <v>0</v>
      </c>
      <c r="BG294" s="200">
        <f>IF(N294="zákl. přenesená",J294,0)</f>
        <v>0</v>
      </c>
      <c r="BH294" s="200">
        <f>IF(N294="sníž. přenesená",J294,0)</f>
        <v>0</v>
      </c>
      <c r="BI294" s="200">
        <f>IF(N294="nulová",J294,0)</f>
        <v>0</v>
      </c>
      <c r="BJ294" s="18" t="s">
        <v>82</v>
      </c>
      <c r="BK294" s="200">
        <f>ROUND(I294*H294,2)</f>
        <v>0</v>
      </c>
      <c r="BL294" s="18" t="s">
        <v>279</v>
      </c>
      <c r="BM294" s="199" t="s">
        <v>1377</v>
      </c>
    </row>
    <row r="295" spans="1:47" s="2" customFormat="1" ht="19.5">
      <c r="A295" s="35"/>
      <c r="B295" s="36"/>
      <c r="C295" s="37"/>
      <c r="D295" s="201" t="s">
        <v>185</v>
      </c>
      <c r="E295" s="37"/>
      <c r="F295" s="202" t="s">
        <v>1378</v>
      </c>
      <c r="G295" s="37"/>
      <c r="H295" s="37"/>
      <c r="I295" s="203"/>
      <c r="J295" s="37"/>
      <c r="K295" s="37"/>
      <c r="L295" s="40"/>
      <c r="M295" s="204"/>
      <c r="N295" s="205"/>
      <c r="O295" s="72"/>
      <c r="P295" s="72"/>
      <c r="Q295" s="72"/>
      <c r="R295" s="72"/>
      <c r="S295" s="72"/>
      <c r="T295" s="73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T295" s="18" t="s">
        <v>185</v>
      </c>
      <c r="AU295" s="18" t="s">
        <v>84</v>
      </c>
    </row>
    <row r="296" spans="1:47" s="2" customFormat="1" ht="12">
      <c r="A296" s="35"/>
      <c r="B296" s="36"/>
      <c r="C296" s="37"/>
      <c r="D296" s="206" t="s">
        <v>187</v>
      </c>
      <c r="E296" s="37"/>
      <c r="F296" s="207" t="s">
        <v>1379</v>
      </c>
      <c r="G296" s="37"/>
      <c r="H296" s="37"/>
      <c r="I296" s="203"/>
      <c r="J296" s="37"/>
      <c r="K296" s="37"/>
      <c r="L296" s="40"/>
      <c r="M296" s="204"/>
      <c r="N296" s="205"/>
      <c r="O296" s="72"/>
      <c r="P296" s="72"/>
      <c r="Q296" s="72"/>
      <c r="R296" s="72"/>
      <c r="S296" s="72"/>
      <c r="T296" s="73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T296" s="18" t="s">
        <v>187</v>
      </c>
      <c r="AU296" s="18" t="s">
        <v>84</v>
      </c>
    </row>
    <row r="297" spans="1:65" s="2" customFormat="1" ht="30" customHeight="1">
      <c r="A297" s="35"/>
      <c r="B297" s="36"/>
      <c r="C297" s="188" t="s">
        <v>547</v>
      </c>
      <c r="D297" s="188" t="s">
        <v>178</v>
      </c>
      <c r="E297" s="189" t="s">
        <v>1380</v>
      </c>
      <c r="F297" s="190" t="s">
        <v>1381</v>
      </c>
      <c r="G297" s="191" t="s">
        <v>631</v>
      </c>
      <c r="H297" s="192">
        <v>1</v>
      </c>
      <c r="I297" s="193"/>
      <c r="J297" s="194">
        <f>ROUND(I297*H297,2)</f>
        <v>0</v>
      </c>
      <c r="K297" s="190" t="s">
        <v>182</v>
      </c>
      <c r="L297" s="40"/>
      <c r="M297" s="195" t="s">
        <v>1</v>
      </c>
      <c r="N297" s="196" t="s">
        <v>39</v>
      </c>
      <c r="O297" s="72"/>
      <c r="P297" s="197">
        <f>O297*H297</f>
        <v>0</v>
      </c>
      <c r="Q297" s="197">
        <v>0.01665</v>
      </c>
      <c r="R297" s="197">
        <f>Q297*H297</f>
        <v>0.01665</v>
      </c>
      <c r="S297" s="197">
        <v>0</v>
      </c>
      <c r="T297" s="198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199" t="s">
        <v>279</v>
      </c>
      <c r="AT297" s="199" t="s">
        <v>178</v>
      </c>
      <c r="AU297" s="199" t="s">
        <v>84</v>
      </c>
      <c r="AY297" s="18" t="s">
        <v>175</v>
      </c>
      <c r="BE297" s="200">
        <f>IF(N297="základní",J297,0)</f>
        <v>0</v>
      </c>
      <c r="BF297" s="200">
        <f>IF(N297="snížená",J297,0)</f>
        <v>0</v>
      </c>
      <c r="BG297" s="200">
        <f>IF(N297="zákl. přenesená",J297,0)</f>
        <v>0</v>
      </c>
      <c r="BH297" s="200">
        <f>IF(N297="sníž. přenesená",J297,0)</f>
        <v>0</v>
      </c>
      <c r="BI297" s="200">
        <f>IF(N297="nulová",J297,0)</f>
        <v>0</v>
      </c>
      <c r="BJ297" s="18" t="s">
        <v>82</v>
      </c>
      <c r="BK297" s="200">
        <f>ROUND(I297*H297,2)</f>
        <v>0</v>
      </c>
      <c r="BL297" s="18" t="s">
        <v>279</v>
      </c>
      <c r="BM297" s="199" t="s">
        <v>1382</v>
      </c>
    </row>
    <row r="298" spans="1:47" s="2" customFormat="1" ht="19.5">
      <c r="A298" s="35"/>
      <c r="B298" s="36"/>
      <c r="C298" s="37"/>
      <c r="D298" s="201" t="s">
        <v>185</v>
      </c>
      <c r="E298" s="37"/>
      <c r="F298" s="202" t="s">
        <v>1383</v>
      </c>
      <c r="G298" s="37"/>
      <c r="H298" s="37"/>
      <c r="I298" s="203"/>
      <c r="J298" s="37"/>
      <c r="K298" s="37"/>
      <c r="L298" s="40"/>
      <c r="M298" s="204"/>
      <c r="N298" s="205"/>
      <c r="O298" s="72"/>
      <c r="P298" s="72"/>
      <c r="Q298" s="72"/>
      <c r="R298" s="72"/>
      <c r="S298" s="72"/>
      <c r="T298" s="73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T298" s="18" t="s">
        <v>185</v>
      </c>
      <c r="AU298" s="18" t="s">
        <v>84</v>
      </c>
    </row>
    <row r="299" spans="1:47" s="2" customFormat="1" ht="12">
      <c r="A299" s="35"/>
      <c r="B299" s="36"/>
      <c r="C299" s="37"/>
      <c r="D299" s="206" t="s">
        <v>187</v>
      </c>
      <c r="E299" s="37"/>
      <c r="F299" s="207" t="s">
        <v>1384</v>
      </c>
      <c r="G299" s="37"/>
      <c r="H299" s="37"/>
      <c r="I299" s="203"/>
      <c r="J299" s="37"/>
      <c r="K299" s="37"/>
      <c r="L299" s="40"/>
      <c r="M299" s="204"/>
      <c r="N299" s="205"/>
      <c r="O299" s="72"/>
      <c r="P299" s="72"/>
      <c r="Q299" s="72"/>
      <c r="R299" s="72"/>
      <c r="S299" s="72"/>
      <c r="T299" s="73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T299" s="18" t="s">
        <v>187</v>
      </c>
      <c r="AU299" s="18" t="s">
        <v>84</v>
      </c>
    </row>
    <row r="300" spans="1:65" s="2" customFormat="1" ht="14.45" customHeight="1">
      <c r="A300" s="35"/>
      <c r="B300" s="36"/>
      <c r="C300" s="188" t="s">
        <v>553</v>
      </c>
      <c r="D300" s="188" t="s">
        <v>178</v>
      </c>
      <c r="E300" s="189" t="s">
        <v>1385</v>
      </c>
      <c r="F300" s="190" t="s">
        <v>1386</v>
      </c>
      <c r="G300" s="191" t="s">
        <v>631</v>
      </c>
      <c r="H300" s="192">
        <v>1</v>
      </c>
      <c r="I300" s="193"/>
      <c r="J300" s="194">
        <f>ROUND(I300*H300,2)</f>
        <v>0</v>
      </c>
      <c r="K300" s="190" t="s">
        <v>182</v>
      </c>
      <c r="L300" s="40"/>
      <c r="M300" s="195" t="s">
        <v>1</v>
      </c>
      <c r="N300" s="196" t="s">
        <v>39</v>
      </c>
      <c r="O300" s="72"/>
      <c r="P300" s="197">
        <f>O300*H300</f>
        <v>0</v>
      </c>
      <c r="Q300" s="197">
        <v>0.00015</v>
      </c>
      <c r="R300" s="197">
        <f>Q300*H300</f>
        <v>0.00015</v>
      </c>
      <c r="S300" s="197">
        <v>0</v>
      </c>
      <c r="T300" s="198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199" t="s">
        <v>279</v>
      </c>
      <c r="AT300" s="199" t="s">
        <v>178</v>
      </c>
      <c r="AU300" s="199" t="s">
        <v>84</v>
      </c>
      <c r="AY300" s="18" t="s">
        <v>175</v>
      </c>
      <c r="BE300" s="200">
        <f>IF(N300="základní",J300,0)</f>
        <v>0</v>
      </c>
      <c r="BF300" s="200">
        <f>IF(N300="snížená",J300,0)</f>
        <v>0</v>
      </c>
      <c r="BG300" s="200">
        <f>IF(N300="zákl. přenesená",J300,0)</f>
        <v>0</v>
      </c>
      <c r="BH300" s="200">
        <f>IF(N300="sníž. přenesená",J300,0)</f>
        <v>0</v>
      </c>
      <c r="BI300" s="200">
        <f>IF(N300="nulová",J300,0)</f>
        <v>0</v>
      </c>
      <c r="BJ300" s="18" t="s">
        <v>82</v>
      </c>
      <c r="BK300" s="200">
        <f>ROUND(I300*H300,2)</f>
        <v>0</v>
      </c>
      <c r="BL300" s="18" t="s">
        <v>279</v>
      </c>
      <c r="BM300" s="199" t="s">
        <v>1387</v>
      </c>
    </row>
    <row r="301" spans="1:47" s="2" customFormat="1" ht="19.5">
      <c r="A301" s="35"/>
      <c r="B301" s="36"/>
      <c r="C301" s="37"/>
      <c r="D301" s="201" t="s">
        <v>185</v>
      </c>
      <c r="E301" s="37"/>
      <c r="F301" s="202" t="s">
        <v>1388</v>
      </c>
      <c r="G301" s="37"/>
      <c r="H301" s="37"/>
      <c r="I301" s="203"/>
      <c r="J301" s="37"/>
      <c r="K301" s="37"/>
      <c r="L301" s="40"/>
      <c r="M301" s="204"/>
      <c r="N301" s="205"/>
      <c r="O301" s="72"/>
      <c r="P301" s="72"/>
      <c r="Q301" s="72"/>
      <c r="R301" s="72"/>
      <c r="S301" s="72"/>
      <c r="T301" s="73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T301" s="18" t="s">
        <v>185</v>
      </c>
      <c r="AU301" s="18" t="s">
        <v>84</v>
      </c>
    </row>
    <row r="302" spans="1:47" s="2" customFormat="1" ht="12">
      <c r="A302" s="35"/>
      <c r="B302" s="36"/>
      <c r="C302" s="37"/>
      <c r="D302" s="206" t="s">
        <v>187</v>
      </c>
      <c r="E302" s="37"/>
      <c r="F302" s="207" t="s">
        <v>1389</v>
      </c>
      <c r="G302" s="37"/>
      <c r="H302" s="37"/>
      <c r="I302" s="203"/>
      <c r="J302" s="37"/>
      <c r="K302" s="37"/>
      <c r="L302" s="40"/>
      <c r="M302" s="204"/>
      <c r="N302" s="205"/>
      <c r="O302" s="72"/>
      <c r="P302" s="72"/>
      <c r="Q302" s="72"/>
      <c r="R302" s="72"/>
      <c r="S302" s="72"/>
      <c r="T302" s="73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T302" s="18" t="s">
        <v>187</v>
      </c>
      <c r="AU302" s="18" t="s">
        <v>84</v>
      </c>
    </row>
    <row r="303" spans="1:65" s="2" customFormat="1" ht="14.45" customHeight="1">
      <c r="A303" s="35"/>
      <c r="B303" s="36"/>
      <c r="C303" s="188" t="s">
        <v>559</v>
      </c>
      <c r="D303" s="188" t="s">
        <v>178</v>
      </c>
      <c r="E303" s="189" t="s">
        <v>1390</v>
      </c>
      <c r="F303" s="190" t="s">
        <v>1391</v>
      </c>
      <c r="G303" s="191" t="s">
        <v>631</v>
      </c>
      <c r="H303" s="192">
        <v>1</v>
      </c>
      <c r="I303" s="193"/>
      <c r="J303" s="194">
        <f>ROUND(I303*H303,2)</f>
        <v>0</v>
      </c>
      <c r="K303" s="190" t="s">
        <v>182</v>
      </c>
      <c r="L303" s="40"/>
      <c r="M303" s="195" t="s">
        <v>1</v>
      </c>
      <c r="N303" s="196" t="s">
        <v>39</v>
      </c>
      <c r="O303" s="72"/>
      <c r="P303" s="197">
        <f>O303*H303</f>
        <v>0</v>
      </c>
      <c r="Q303" s="197">
        <v>0.0005</v>
      </c>
      <c r="R303" s="197">
        <f>Q303*H303</f>
        <v>0.0005</v>
      </c>
      <c r="S303" s="197">
        <v>0</v>
      </c>
      <c r="T303" s="198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199" t="s">
        <v>279</v>
      </c>
      <c r="AT303" s="199" t="s">
        <v>178</v>
      </c>
      <c r="AU303" s="199" t="s">
        <v>84</v>
      </c>
      <c r="AY303" s="18" t="s">
        <v>175</v>
      </c>
      <c r="BE303" s="200">
        <f>IF(N303="základní",J303,0)</f>
        <v>0</v>
      </c>
      <c r="BF303" s="200">
        <f>IF(N303="snížená",J303,0)</f>
        <v>0</v>
      </c>
      <c r="BG303" s="200">
        <f>IF(N303="zákl. přenesená",J303,0)</f>
        <v>0</v>
      </c>
      <c r="BH303" s="200">
        <f>IF(N303="sníž. přenesená",J303,0)</f>
        <v>0</v>
      </c>
      <c r="BI303" s="200">
        <f>IF(N303="nulová",J303,0)</f>
        <v>0</v>
      </c>
      <c r="BJ303" s="18" t="s">
        <v>82</v>
      </c>
      <c r="BK303" s="200">
        <f>ROUND(I303*H303,2)</f>
        <v>0</v>
      </c>
      <c r="BL303" s="18" t="s">
        <v>279</v>
      </c>
      <c r="BM303" s="199" t="s">
        <v>1392</v>
      </c>
    </row>
    <row r="304" spans="1:47" s="2" customFormat="1" ht="19.5">
      <c r="A304" s="35"/>
      <c r="B304" s="36"/>
      <c r="C304" s="37"/>
      <c r="D304" s="201" t="s">
        <v>185</v>
      </c>
      <c r="E304" s="37"/>
      <c r="F304" s="202" t="s">
        <v>1393</v>
      </c>
      <c r="G304" s="37"/>
      <c r="H304" s="37"/>
      <c r="I304" s="203"/>
      <c r="J304" s="37"/>
      <c r="K304" s="37"/>
      <c r="L304" s="40"/>
      <c r="M304" s="204"/>
      <c r="N304" s="205"/>
      <c r="O304" s="72"/>
      <c r="P304" s="72"/>
      <c r="Q304" s="72"/>
      <c r="R304" s="72"/>
      <c r="S304" s="72"/>
      <c r="T304" s="73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T304" s="18" t="s">
        <v>185</v>
      </c>
      <c r="AU304" s="18" t="s">
        <v>84</v>
      </c>
    </row>
    <row r="305" spans="1:47" s="2" customFormat="1" ht="12">
      <c r="A305" s="35"/>
      <c r="B305" s="36"/>
      <c r="C305" s="37"/>
      <c r="D305" s="206" t="s">
        <v>187</v>
      </c>
      <c r="E305" s="37"/>
      <c r="F305" s="207" t="s">
        <v>1394</v>
      </c>
      <c r="G305" s="37"/>
      <c r="H305" s="37"/>
      <c r="I305" s="203"/>
      <c r="J305" s="37"/>
      <c r="K305" s="37"/>
      <c r="L305" s="40"/>
      <c r="M305" s="262"/>
      <c r="N305" s="263"/>
      <c r="O305" s="264"/>
      <c r="P305" s="264"/>
      <c r="Q305" s="264"/>
      <c r="R305" s="264"/>
      <c r="S305" s="264"/>
      <c r="T305" s="26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T305" s="18" t="s">
        <v>187</v>
      </c>
      <c r="AU305" s="18" t="s">
        <v>84</v>
      </c>
    </row>
    <row r="306" spans="1:31" s="2" customFormat="1" ht="6.95" customHeight="1">
      <c r="A306" s="35"/>
      <c r="B306" s="55"/>
      <c r="C306" s="56"/>
      <c r="D306" s="56"/>
      <c r="E306" s="56"/>
      <c r="F306" s="56"/>
      <c r="G306" s="56"/>
      <c r="H306" s="56"/>
      <c r="I306" s="56"/>
      <c r="J306" s="56"/>
      <c r="K306" s="56"/>
      <c r="L306" s="40"/>
      <c r="M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</row>
  </sheetData>
  <sheetProtection algorithmName="SHA-512" hashValue="u7/UH8TM8G/wrjFH+0vILuvEw8svR3GPzI64HhPJbxtv4bbLKZYanx5+wetHilNeO2MfmY3IVm4Kq89x8ubD3g==" saltValue="SsW3zNbw5bgueHargDtNN4XNsgwPdFDjvwWiFL9gyFsWH13C9SC6Wu0QdQWLqC1iVq2vRLumQthKdi/gaZJ8OA==" spinCount="100000" sheet="1" objects="1" scenarios="1" formatColumns="0" formatRows="0" autoFilter="0"/>
  <autoFilter ref="C123:K305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hyperlinks>
    <hyperlink ref="F129" r:id="rId1" display="https://podminky.urs.cz/item/CS_URS_2023_02/132151101"/>
    <hyperlink ref="F132" r:id="rId2" display="https://podminky.urs.cz/item/CS_URS_2023_02/162351104"/>
    <hyperlink ref="F135" r:id="rId3" display="https://podminky.urs.cz/item/CS_URS_2023_02/167151101"/>
    <hyperlink ref="F138" r:id="rId4" display="https://podminky.urs.cz/item/CS_URS_2023_02/171251101"/>
    <hyperlink ref="F141" r:id="rId5" display="https://podminky.urs.cz/item/CS_URS_2023_02/174111101"/>
    <hyperlink ref="F145" r:id="rId6" display="https://podminky.urs.cz/item/CS_URS_2023_02/452312141"/>
    <hyperlink ref="F150" r:id="rId7" display="https://podminky.urs.cz/item/CS_URS_2023_02/721110806"/>
    <hyperlink ref="F153" r:id="rId8" display="https://podminky.urs.cz/item/CS_URS_2023_02/721110953"/>
    <hyperlink ref="F156" r:id="rId9" display="https://podminky.urs.cz/item/CS_URS_2023_02/721110963"/>
    <hyperlink ref="F159" r:id="rId10" display="https://podminky.urs.cz/item/CS_URS_2023_02/721110973"/>
    <hyperlink ref="F162" r:id="rId11" display="https://podminky.urs.cz/item/CS_URS_2023_02/721140806"/>
    <hyperlink ref="F165" r:id="rId12" display="https://podminky.urs.cz/item/CS_URS_2023_02/721173401"/>
    <hyperlink ref="F168" r:id="rId13" display="https://podminky.urs.cz/item/CS_URS_2023_02/721173403"/>
    <hyperlink ref="F173" r:id="rId14" display="https://podminky.urs.cz/item/CS_URS_2023_02/721174025"/>
    <hyperlink ref="F176" r:id="rId15" display="https://podminky.urs.cz/item/CS_URS_2023_02/721174041"/>
    <hyperlink ref="F179" r:id="rId16" display="https://podminky.urs.cz/item/CS_URS_2023_02/721174042"/>
    <hyperlink ref="F182" r:id="rId17" display="https://podminky.urs.cz/item/CS_URS_2023_02/721174043"/>
    <hyperlink ref="F185" r:id="rId18" display="https://podminky.urs.cz/item/CS_URS_2023_02/721174045"/>
    <hyperlink ref="F188" r:id="rId19" display="https://podminky.urs.cz/item/CS_URS_2023_02/721194104"/>
    <hyperlink ref="F191" r:id="rId20" display="https://podminky.urs.cz/item/CS_URS_2023_02/721194105"/>
    <hyperlink ref="F194" r:id="rId21" display="https://podminky.urs.cz/item/CS_URS_2023_02/721194109"/>
    <hyperlink ref="F197" r:id="rId22" display="https://podminky.urs.cz/item/CS_URS_2023_02/721212123"/>
    <hyperlink ref="F200" r:id="rId23" display="https://podminky.urs.cz/item/CS_URS_2023_02/721273153"/>
    <hyperlink ref="F207" r:id="rId24" display="https://podminky.urs.cz/item/CS_URS_2023_02/721290111"/>
    <hyperlink ref="F210" r:id="rId25" display="https://podminky.urs.cz/item/CS_URS_2023_02/998721101"/>
    <hyperlink ref="F214" r:id="rId26" display="https://podminky.urs.cz/item/CS_URS_2023_02/722130913"/>
    <hyperlink ref="F217" r:id="rId27" display="https://podminky.urs.cz/item/CS_URS_2023_02/722130991"/>
    <hyperlink ref="F220" r:id="rId28" display="https://podminky.urs.cz/item/CS_URS_2023_02/722174022"/>
    <hyperlink ref="F223" r:id="rId29" display="https://podminky.urs.cz/item/CS_URS_2023_02/722179191"/>
    <hyperlink ref="F226" r:id="rId30" display="https://podminky.urs.cz/item/CS_URS_2023_02/722181222"/>
    <hyperlink ref="F229" r:id="rId31" display="https://podminky.urs.cz/item/CS_URS_2023_02/722181223"/>
    <hyperlink ref="F232" r:id="rId32" display="https://podminky.urs.cz/item/CS_URS_2023_02/722181231"/>
    <hyperlink ref="F235" r:id="rId33" display="https://podminky.urs.cz/item/CS_URS_2023_02/722190401"/>
    <hyperlink ref="F238" r:id="rId34" display="https://podminky.urs.cz/item/CS_URS_2023_02/722190901"/>
    <hyperlink ref="F241" r:id="rId35" display="https://podminky.urs.cz/item/CS_URS_2023_02/722290226"/>
    <hyperlink ref="F244" r:id="rId36" display="https://podminky.urs.cz/item/CS_URS_2023_02/722290234"/>
    <hyperlink ref="F247" r:id="rId37" display="https://podminky.urs.cz/item/CS_URS_2023_02/998722101"/>
    <hyperlink ref="F251" r:id="rId38" display="https://podminky.urs.cz/item/CS_URS_2023_02/725112022"/>
    <hyperlink ref="F254" r:id="rId39" display="https://podminky.urs.cz/item/CS_URS_2023_02/725211617"/>
    <hyperlink ref="F257" r:id="rId40" display="https://podminky.urs.cz/item/CS_URS_2023_02/725211701"/>
    <hyperlink ref="F260" r:id="rId41" display="https://podminky.urs.cz/item/CS_URS_2023_02/725212111"/>
    <hyperlink ref="F263" r:id="rId42" display="https://podminky.urs.cz/item/CS_URS_2023_02/725244906"/>
    <hyperlink ref="F268" r:id="rId43" display="https://podminky.urs.cz/item/CS_URS_2023_02/725310823"/>
    <hyperlink ref="F271" r:id="rId44" display="https://podminky.urs.cz/item/CS_URS_2023_02/725320822"/>
    <hyperlink ref="F274" r:id="rId45" display="https://podminky.urs.cz/item/CS_URS_2023_02/725330820"/>
    <hyperlink ref="F277" r:id="rId46" display="https://podminky.urs.cz/item/CS_URS_2023_02/725810811"/>
    <hyperlink ref="F280" r:id="rId47" display="https://podminky.urs.cz/item/CS_URS_2023_02/725820801"/>
    <hyperlink ref="F283" r:id="rId48" display="https://podminky.urs.cz/item/CS_URS_2023_02/725822611"/>
    <hyperlink ref="F286" r:id="rId49" display="https://podminky.urs.cz/item/CS_URS_2023_02/725841351"/>
    <hyperlink ref="F289" r:id="rId50" display="https://podminky.urs.cz/item/CS_URS_2023_02/725860811"/>
    <hyperlink ref="F292" r:id="rId51" display="https://podminky.urs.cz/item/CS_URS_2023_02/998725101"/>
    <hyperlink ref="F296" r:id="rId52" display="https://podminky.urs.cz/item/CS_URS_2023_02/726131001"/>
    <hyperlink ref="F299" r:id="rId53" display="https://podminky.urs.cz/item/CS_URS_2023_02/726131041"/>
    <hyperlink ref="F302" r:id="rId54" display="https://podminky.urs.cz/item/CS_URS_2023_02/726191001"/>
    <hyperlink ref="F305" r:id="rId55" display="https://podminky.urs.cz/item/CS_URS_2023_02/72619100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6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AT2" s="18" t="s">
        <v>90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1"/>
      <c r="AT3" s="18" t="s">
        <v>84</v>
      </c>
    </row>
    <row r="4" spans="2:46" s="1" customFormat="1" ht="24.95" customHeight="1">
      <c r="B4" s="21"/>
      <c r="D4" s="112" t="s">
        <v>107</v>
      </c>
      <c r="L4" s="21"/>
      <c r="M4" s="11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4" t="s">
        <v>16</v>
      </c>
      <c r="L6" s="21"/>
    </row>
    <row r="7" spans="2:12" s="1" customFormat="1" ht="14.45" customHeight="1">
      <c r="B7" s="21"/>
      <c r="E7" s="325" t="str">
        <f>'Rekapitulace stavby'!K6</f>
        <v>Vybudování pokojů záchranářů</v>
      </c>
      <c r="F7" s="326"/>
      <c r="G7" s="326"/>
      <c r="H7" s="326"/>
      <c r="L7" s="21"/>
    </row>
    <row r="8" spans="1:31" s="2" customFormat="1" ht="12" customHeight="1">
      <c r="A8" s="35"/>
      <c r="B8" s="40"/>
      <c r="C8" s="35"/>
      <c r="D8" s="114" t="s">
        <v>116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5.6" customHeight="1">
      <c r="A9" s="35"/>
      <c r="B9" s="40"/>
      <c r="C9" s="35"/>
      <c r="D9" s="35"/>
      <c r="E9" s="327" t="s">
        <v>1395</v>
      </c>
      <c r="F9" s="328"/>
      <c r="G9" s="328"/>
      <c r="H9" s="328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4" t="s">
        <v>18</v>
      </c>
      <c r="E11" s="35"/>
      <c r="F11" s="115" t="s">
        <v>1</v>
      </c>
      <c r="G11" s="35"/>
      <c r="H11" s="35"/>
      <c r="I11" s="114" t="s">
        <v>19</v>
      </c>
      <c r="J11" s="115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4" t="s">
        <v>20</v>
      </c>
      <c r="E12" s="35"/>
      <c r="F12" s="115" t="s">
        <v>25</v>
      </c>
      <c r="G12" s="35"/>
      <c r="H12" s="35"/>
      <c r="I12" s="114" t="s">
        <v>22</v>
      </c>
      <c r="J12" s="116" t="str">
        <f>'Rekapitulace stavby'!AN8</f>
        <v>Vyplň údaj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4" t="s">
        <v>23</v>
      </c>
      <c r="E14" s="35"/>
      <c r="F14" s="35"/>
      <c r="G14" s="35"/>
      <c r="H14" s="35"/>
      <c r="I14" s="114" t="s">
        <v>24</v>
      </c>
      <c r="J14" s="115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5" t="str">
        <f>IF('Rekapitulace stavby'!E11="","",'Rekapitulace stavby'!E11)</f>
        <v xml:space="preserve"> </v>
      </c>
      <c r="F15" s="35"/>
      <c r="G15" s="35"/>
      <c r="H15" s="35"/>
      <c r="I15" s="114" t="s">
        <v>26</v>
      </c>
      <c r="J15" s="115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4" t="s">
        <v>27</v>
      </c>
      <c r="E17" s="35"/>
      <c r="F17" s="35"/>
      <c r="G17" s="35"/>
      <c r="H17" s="35"/>
      <c r="I17" s="114" t="s">
        <v>24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9" t="str">
        <f>'Rekapitulace stavby'!E14</f>
        <v>Vyplň údaj</v>
      </c>
      <c r="F18" s="330"/>
      <c r="G18" s="330"/>
      <c r="H18" s="330"/>
      <c r="I18" s="114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4" t="s">
        <v>29</v>
      </c>
      <c r="E20" s="35"/>
      <c r="F20" s="35"/>
      <c r="G20" s="35"/>
      <c r="H20" s="35"/>
      <c r="I20" s="114" t="s">
        <v>24</v>
      </c>
      <c r="J20" s="115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5" t="str">
        <f>IF('Rekapitulace stavby'!E17="","",'Rekapitulace stavby'!E17)</f>
        <v xml:space="preserve"> </v>
      </c>
      <c r="F21" s="35"/>
      <c r="G21" s="35"/>
      <c r="H21" s="35"/>
      <c r="I21" s="114" t="s">
        <v>26</v>
      </c>
      <c r="J21" s="115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4" t="s">
        <v>31</v>
      </c>
      <c r="E23" s="35"/>
      <c r="F23" s="35"/>
      <c r="G23" s="35"/>
      <c r="H23" s="35"/>
      <c r="I23" s="114" t="s">
        <v>24</v>
      </c>
      <c r="J23" s="115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5" t="str">
        <f>IF('Rekapitulace stavby'!E20="","",'Rekapitulace stavby'!E20)</f>
        <v xml:space="preserve"> </v>
      </c>
      <c r="F24" s="35"/>
      <c r="G24" s="35"/>
      <c r="H24" s="35"/>
      <c r="I24" s="114" t="s">
        <v>26</v>
      </c>
      <c r="J24" s="115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4" t="s">
        <v>32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4.45" customHeight="1">
      <c r="A27" s="117"/>
      <c r="B27" s="118"/>
      <c r="C27" s="117"/>
      <c r="D27" s="117"/>
      <c r="E27" s="331" t="s">
        <v>1</v>
      </c>
      <c r="F27" s="331"/>
      <c r="G27" s="331"/>
      <c r="H27" s="331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0"/>
      <c r="E29" s="120"/>
      <c r="F29" s="120"/>
      <c r="G29" s="120"/>
      <c r="H29" s="120"/>
      <c r="I29" s="120"/>
      <c r="J29" s="120"/>
      <c r="K29" s="120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1" t="s">
        <v>34</v>
      </c>
      <c r="E30" s="35"/>
      <c r="F30" s="35"/>
      <c r="G30" s="35"/>
      <c r="H30" s="35"/>
      <c r="I30" s="35"/>
      <c r="J30" s="122">
        <f>ROUND(J121,2)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0"/>
      <c r="E31" s="120"/>
      <c r="F31" s="120"/>
      <c r="G31" s="120"/>
      <c r="H31" s="120"/>
      <c r="I31" s="120"/>
      <c r="J31" s="120"/>
      <c r="K31" s="120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3" t="s">
        <v>36</v>
      </c>
      <c r="G32" s="35"/>
      <c r="H32" s="35"/>
      <c r="I32" s="123" t="s">
        <v>35</v>
      </c>
      <c r="J32" s="123" t="s">
        <v>37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4" t="s">
        <v>38</v>
      </c>
      <c r="E33" s="114" t="s">
        <v>39</v>
      </c>
      <c r="F33" s="125">
        <f>ROUND((SUM(BE121:BE175)),2)</f>
        <v>0</v>
      </c>
      <c r="G33" s="35"/>
      <c r="H33" s="35"/>
      <c r="I33" s="126">
        <v>0.21</v>
      </c>
      <c r="J33" s="125">
        <f>ROUND(((SUM(BE121:BE175))*I33),2)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4" t="s">
        <v>40</v>
      </c>
      <c r="F34" s="125">
        <f>ROUND((SUM(BF121:BF175)),2)</f>
        <v>0</v>
      </c>
      <c r="G34" s="35"/>
      <c r="H34" s="35"/>
      <c r="I34" s="126">
        <v>0.12</v>
      </c>
      <c r="J34" s="125">
        <f>ROUND(((SUM(BF121:BF175))*I34),2)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4" t="s">
        <v>41</v>
      </c>
      <c r="F35" s="125">
        <f>ROUND((SUM(BG121:BG175)),2)</f>
        <v>0</v>
      </c>
      <c r="G35" s="35"/>
      <c r="H35" s="35"/>
      <c r="I35" s="126">
        <v>0.21</v>
      </c>
      <c r="J35" s="125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4" t="s">
        <v>42</v>
      </c>
      <c r="F36" s="125">
        <f>ROUND((SUM(BH121:BH175)),2)</f>
        <v>0</v>
      </c>
      <c r="G36" s="35"/>
      <c r="H36" s="35"/>
      <c r="I36" s="126">
        <v>0.12</v>
      </c>
      <c r="J36" s="125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4" t="s">
        <v>43</v>
      </c>
      <c r="F37" s="125">
        <f>ROUND((SUM(BI121:BI175)),2)</f>
        <v>0</v>
      </c>
      <c r="G37" s="35"/>
      <c r="H37" s="35"/>
      <c r="I37" s="126">
        <v>0</v>
      </c>
      <c r="J37" s="125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7"/>
      <c r="D39" s="128" t="s">
        <v>44</v>
      </c>
      <c r="E39" s="129"/>
      <c r="F39" s="129"/>
      <c r="G39" s="130" t="s">
        <v>45</v>
      </c>
      <c r="H39" s="131" t="s">
        <v>46</v>
      </c>
      <c r="I39" s="129"/>
      <c r="J39" s="132">
        <f>SUM(J30:J37)</f>
        <v>0</v>
      </c>
      <c r="K39" s="133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4" t="s">
        <v>47</v>
      </c>
      <c r="E50" s="135"/>
      <c r="F50" s="135"/>
      <c r="G50" s="134" t="s">
        <v>48</v>
      </c>
      <c r="H50" s="135"/>
      <c r="I50" s="135"/>
      <c r="J50" s="135"/>
      <c r="K50" s="135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6" t="s">
        <v>49</v>
      </c>
      <c r="E61" s="137"/>
      <c r="F61" s="138" t="s">
        <v>50</v>
      </c>
      <c r="G61" s="136" t="s">
        <v>49</v>
      </c>
      <c r="H61" s="137"/>
      <c r="I61" s="137"/>
      <c r="J61" s="139" t="s">
        <v>50</v>
      </c>
      <c r="K61" s="137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4" t="s">
        <v>51</v>
      </c>
      <c r="E65" s="140"/>
      <c r="F65" s="140"/>
      <c r="G65" s="134" t="s">
        <v>52</v>
      </c>
      <c r="H65" s="140"/>
      <c r="I65" s="140"/>
      <c r="J65" s="140"/>
      <c r="K65" s="140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6" t="s">
        <v>49</v>
      </c>
      <c r="E76" s="137"/>
      <c r="F76" s="138" t="s">
        <v>50</v>
      </c>
      <c r="G76" s="136" t="s">
        <v>49</v>
      </c>
      <c r="H76" s="137"/>
      <c r="I76" s="137"/>
      <c r="J76" s="139" t="s">
        <v>50</v>
      </c>
      <c r="K76" s="137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1"/>
      <c r="C77" s="142"/>
      <c r="D77" s="142"/>
      <c r="E77" s="142"/>
      <c r="F77" s="142"/>
      <c r="G77" s="142"/>
      <c r="H77" s="142"/>
      <c r="I77" s="142"/>
      <c r="J77" s="142"/>
      <c r="K77" s="14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3"/>
      <c r="C81" s="144"/>
      <c r="D81" s="144"/>
      <c r="E81" s="144"/>
      <c r="F81" s="144"/>
      <c r="G81" s="144"/>
      <c r="H81" s="144"/>
      <c r="I81" s="144"/>
      <c r="J81" s="144"/>
      <c r="K81" s="144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137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4.45" customHeight="1">
      <c r="A85" s="35"/>
      <c r="B85" s="36"/>
      <c r="C85" s="37"/>
      <c r="D85" s="37"/>
      <c r="E85" s="323" t="str">
        <f>E7</f>
        <v>Vybudování pokojů záchranářů</v>
      </c>
      <c r="F85" s="324"/>
      <c r="G85" s="324"/>
      <c r="H85" s="324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116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5.6" customHeight="1">
      <c r="A87" s="35"/>
      <c r="B87" s="36"/>
      <c r="C87" s="37"/>
      <c r="D87" s="37"/>
      <c r="E87" s="311" t="str">
        <f>E9</f>
        <v>ut - Ústřední vytápění</v>
      </c>
      <c r="F87" s="322"/>
      <c r="G87" s="322"/>
      <c r="H87" s="322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30" t="s">
        <v>22</v>
      </c>
      <c r="J89" s="67" t="str">
        <f>IF(J12="","",J12)</f>
        <v>Vyplň údaj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6" customHeight="1">
      <c r="A91" s="35"/>
      <c r="B91" s="36"/>
      <c r="C91" s="30" t="s">
        <v>23</v>
      </c>
      <c r="D91" s="37"/>
      <c r="E91" s="37"/>
      <c r="F91" s="28" t="str">
        <f>E15</f>
        <v xml:space="preserve"> </v>
      </c>
      <c r="G91" s="37"/>
      <c r="H91" s="37"/>
      <c r="I91" s="30" t="s">
        <v>29</v>
      </c>
      <c r="J91" s="33" t="str">
        <f>E21</f>
        <v xml:space="preserve"> 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6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31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5" t="s">
        <v>138</v>
      </c>
      <c r="D94" s="146"/>
      <c r="E94" s="146"/>
      <c r="F94" s="146"/>
      <c r="G94" s="146"/>
      <c r="H94" s="146"/>
      <c r="I94" s="146"/>
      <c r="J94" s="147" t="s">
        <v>139</v>
      </c>
      <c r="K94" s="146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8" t="s">
        <v>140</v>
      </c>
      <c r="D96" s="37"/>
      <c r="E96" s="37"/>
      <c r="F96" s="37"/>
      <c r="G96" s="37"/>
      <c r="H96" s="37"/>
      <c r="I96" s="37"/>
      <c r="J96" s="85">
        <f>J121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141</v>
      </c>
    </row>
    <row r="97" spans="2:12" s="9" customFormat="1" ht="24.95" customHeight="1">
      <c r="B97" s="149"/>
      <c r="C97" s="150"/>
      <c r="D97" s="151" t="s">
        <v>148</v>
      </c>
      <c r="E97" s="152"/>
      <c r="F97" s="152"/>
      <c r="G97" s="152"/>
      <c r="H97" s="152"/>
      <c r="I97" s="152"/>
      <c r="J97" s="153">
        <f>J122</f>
        <v>0</v>
      </c>
      <c r="K97" s="150"/>
      <c r="L97" s="154"/>
    </row>
    <row r="98" spans="2:12" s="10" customFormat="1" ht="19.9" customHeight="1">
      <c r="B98" s="155"/>
      <c r="C98" s="156"/>
      <c r="D98" s="157" t="s">
        <v>1396</v>
      </c>
      <c r="E98" s="158"/>
      <c r="F98" s="158"/>
      <c r="G98" s="158"/>
      <c r="H98" s="158"/>
      <c r="I98" s="158"/>
      <c r="J98" s="159">
        <f>J123</f>
        <v>0</v>
      </c>
      <c r="K98" s="156"/>
      <c r="L98" s="160"/>
    </row>
    <row r="99" spans="2:12" s="10" customFormat="1" ht="19.9" customHeight="1">
      <c r="B99" s="155"/>
      <c r="C99" s="156"/>
      <c r="D99" s="157" t="s">
        <v>1397</v>
      </c>
      <c r="E99" s="158"/>
      <c r="F99" s="158"/>
      <c r="G99" s="158"/>
      <c r="H99" s="158"/>
      <c r="I99" s="158"/>
      <c r="J99" s="159">
        <f>J142</f>
        <v>0</v>
      </c>
      <c r="K99" s="156"/>
      <c r="L99" s="160"/>
    </row>
    <row r="100" spans="2:12" s="10" customFormat="1" ht="19.9" customHeight="1">
      <c r="B100" s="155"/>
      <c r="C100" s="156"/>
      <c r="D100" s="157" t="s">
        <v>1398</v>
      </c>
      <c r="E100" s="158"/>
      <c r="F100" s="158"/>
      <c r="G100" s="158"/>
      <c r="H100" s="158"/>
      <c r="I100" s="158"/>
      <c r="J100" s="159">
        <f>J152</f>
        <v>0</v>
      </c>
      <c r="K100" s="156"/>
      <c r="L100" s="160"/>
    </row>
    <row r="101" spans="2:12" s="10" customFormat="1" ht="19.9" customHeight="1">
      <c r="B101" s="155"/>
      <c r="C101" s="156"/>
      <c r="D101" s="157" t="s">
        <v>1399</v>
      </c>
      <c r="E101" s="158"/>
      <c r="F101" s="158"/>
      <c r="G101" s="158"/>
      <c r="H101" s="158"/>
      <c r="I101" s="158"/>
      <c r="J101" s="159">
        <f>J166</f>
        <v>0</v>
      </c>
      <c r="K101" s="156"/>
      <c r="L101" s="160"/>
    </row>
    <row r="102" spans="1:31" s="2" customFormat="1" ht="21.75" customHeight="1">
      <c r="A102" s="35"/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52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31" s="2" customFormat="1" ht="6.95" customHeight="1">
      <c r="A103" s="35"/>
      <c r="B103" s="55"/>
      <c r="C103" s="56"/>
      <c r="D103" s="56"/>
      <c r="E103" s="56"/>
      <c r="F103" s="56"/>
      <c r="G103" s="56"/>
      <c r="H103" s="56"/>
      <c r="I103" s="56"/>
      <c r="J103" s="56"/>
      <c r="K103" s="56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7" spans="1:31" s="2" customFormat="1" ht="6.95" customHeight="1">
      <c r="A107" s="35"/>
      <c r="B107" s="57"/>
      <c r="C107" s="58"/>
      <c r="D107" s="58"/>
      <c r="E107" s="58"/>
      <c r="F107" s="58"/>
      <c r="G107" s="58"/>
      <c r="H107" s="58"/>
      <c r="I107" s="58"/>
      <c r="J107" s="58"/>
      <c r="K107" s="58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24.95" customHeight="1">
      <c r="A108" s="35"/>
      <c r="B108" s="36"/>
      <c r="C108" s="24" t="s">
        <v>160</v>
      </c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30" t="s">
        <v>16</v>
      </c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4.45" customHeight="1">
      <c r="A111" s="35"/>
      <c r="B111" s="36"/>
      <c r="C111" s="37"/>
      <c r="D111" s="37"/>
      <c r="E111" s="323" t="str">
        <f>E7</f>
        <v>Vybudování pokojů záchranářů</v>
      </c>
      <c r="F111" s="324"/>
      <c r="G111" s="324"/>
      <c r="H111" s="324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116</v>
      </c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5.6" customHeight="1">
      <c r="A113" s="35"/>
      <c r="B113" s="36"/>
      <c r="C113" s="37"/>
      <c r="D113" s="37"/>
      <c r="E113" s="311" t="str">
        <f>E9</f>
        <v>ut - Ústřední vytápění</v>
      </c>
      <c r="F113" s="322"/>
      <c r="G113" s="322"/>
      <c r="H113" s="322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30" t="s">
        <v>20</v>
      </c>
      <c r="D115" s="37"/>
      <c r="E115" s="37"/>
      <c r="F115" s="28" t="str">
        <f>F12</f>
        <v xml:space="preserve"> </v>
      </c>
      <c r="G115" s="37"/>
      <c r="H115" s="37"/>
      <c r="I115" s="30" t="s">
        <v>22</v>
      </c>
      <c r="J115" s="67" t="str">
        <f>IF(J12="","",J12)</f>
        <v>Vyplň údaj</v>
      </c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5.6" customHeight="1">
      <c r="A117" s="35"/>
      <c r="B117" s="36"/>
      <c r="C117" s="30" t="s">
        <v>23</v>
      </c>
      <c r="D117" s="37"/>
      <c r="E117" s="37"/>
      <c r="F117" s="28" t="str">
        <f>E15</f>
        <v xml:space="preserve"> </v>
      </c>
      <c r="G117" s="37"/>
      <c r="H117" s="37"/>
      <c r="I117" s="30" t="s">
        <v>29</v>
      </c>
      <c r="J117" s="33" t="str">
        <f>E21</f>
        <v xml:space="preserve"> </v>
      </c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5.6" customHeight="1">
      <c r="A118" s="35"/>
      <c r="B118" s="36"/>
      <c r="C118" s="30" t="s">
        <v>27</v>
      </c>
      <c r="D118" s="37"/>
      <c r="E118" s="37"/>
      <c r="F118" s="28" t="str">
        <f>IF(E18="","",E18)</f>
        <v>Vyplň údaj</v>
      </c>
      <c r="G118" s="37"/>
      <c r="H118" s="37"/>
      <c r="I118" s="30" t="s">
        <v>31</v>
      </c>
      <c r="J118" s="33" t="str">
        <f>E24</f>
        <v xml:space="preserve"> 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0.3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11" customFormat="1" ht="29.25" customHeight="1">
      <c r="A120" s="161"/>
      <c r="B120" s="162"/>
      <c r="C120" s="163" t="s">
        <v>161</v>
      </c>
      <c r="D120" s="164" t="s">
        <v>59</v>
      </c>
      <c r="E120" s="164" t="s">
        <v>55</v>
      </c>
      <c r="F120" s="164" t="s">
        <v>56</v>
      </c>
      <c r="G120" s="164" t="s">
        <v>162</v>
      </c>
      <c r="H120" s="164" t="s">
        <v>163</v>
      </c>
      <c r="I120" s="164" t="s">
        <v>164</v>
      </c>
      <c r="J120" s="164" t="s">
        <v>139</v>
      </c>
      <c r="K120" s="165" t="s">
        <v>165</v>
      </c>
      <c r="L120" s="166"/>
      <c r="M120" s="76" t="s">
        <v>1</v>
      </c>
      <c r="N120" s="77" t="s">
        <v>38</v>
      </c>
      <c r="O120" s="77" t="s">
        <v>166</v>
      </c>
      <c r="P120" s="77" t="s">
        <v>167</v>
      </c>
      <c r="Q120" s="77" t="s">
        <v>168</v>
      </c>
      <c r="R120" s="77" t="s">
        <v>169</v>
      </c>
      <c r="S120" s="77" t="s">
        <v>170</v>
      </c>
      <c r="T120" s="78" t="s">
        <v>171</v>
      </c>
      <c r="U120" s="161"/>
      <c r="V120" s="161"/>
      <c r="W120" s="161"/>
      <c r="X120" s="161"/>
      <c r="Y120" s="161"/>
      <c r="Z120" s="161"/>
      <c r="AA120" s="161"/>
      <c r="AB120" s="161"/>
      <c r="AC120" s="161"/>
      <c r="AD120" s="161"/>
      <c r="AE120" s="161"/>
    </row>
    <row r="121" spans="1:63" s="2" customFormat="1" ht="22.9" customHeight="1">
      <c r="A121" s="35"/>
      <c r="B121" s="36"/>
      <c r="C121" s="83" t="s">
        <v>172</v>
      </c>
      <c r="D121" s="37"/>
      <c r="E121" s="37"/>
      <c r="F121" s="37"/>
      <c r="G121" s="37"/>
      <c r="H121" s="37"/>
      <c r="I121" s="37"/>
      <c r="J121" s="167">
        <f>BK121</f>
        <v>0</v>
      </c>
      <c r="K121" s="37"/>
      <c r="L121" s="40"/>
      <c r="M121" s="79"/>
      <c r="N121" s="168"/>
      <c r="O121" s="80"/>
      <c r="P121" s="169">
        <f>P122</f>
        <v>0</v>
      </c>
      <c r="Q121" s="80"/>
      <c r="R121" s="169">
        <f>R122</f>
        <v>0.03759</v>
      </c>
      <c r="S121" s="80"/>
      <c r="T121" s="170">
        <f>T122</f>
        <v>0.038168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8" t="s">
        <v>73</v>
      </c>
      <c r="AU121" s="18" t="s">
        <v>141</v>
      </c>
      <c r="BK121" s="171">
        <f>BK122</f>
        <v>0</v>
      </c>
    </row>
    <row r="122" spans="2:63" s="12" customFormat="1" ht="25.9" customHeight="1">
      <c r="B122" s="172"/>
      <c r="C122" s="173"/>
      <c r="D122" s="174" t="s">
        <v>73</v>
      </c>
      <c r="E122" s="175" t="s">
        <v>580</v>
      </c>
      <c r="F122" s="175" t="s">
        <v>581</v>
      </c>
      <c r="G122" s="173"/>
      <c r="H122" s="173"/>
      <c r="I122" s="176"/>
      <c r="J122" s="177">
        <f>BK122</f>
        <v>0</v>
      </c>
      <c r="K122" s="173"/>
      <c r="L122" s="178"/>
      <c r="M122" s="179"/>
      <c r="N122" s="180"/>
      <c r="O122" s="180"/>
      <c r="P122" s="181">
        <f>P123+P142+P152+P166</f>
        <v>0</v>
      </c>
      <c r="Q122" s="180"/>
      <c r="R122" s="181">
        <f>R123+R142+R152+R166</f>
        <v>0.03759</v>
      </c>
      <c r="S122" s="180"/>
      <c r="T122" s="182">
        <f>T123+T142+T152+T166</f>
        <v>0.038168</v>
      </c>
      <c r="AR122" s="183" t="s">
        <v>84</v>
      </c>
      <c r="AT122" s="184" t="s">
        <v>73</v>
      </c>
      <c r="AU122" s="184" t="s">
        <v>74</v>
      </c>
      <c r="AY122" s="183" t="s">
        <v>175</v>
      </c>
      <c r="BK122" s="185">
        <f>BK123+BK142+BK152+BK166</f>
        <v>0</v>
      </c>
    </row>
    <row r="123" spans="2:63" s="12" customFormat="1" ht="22.9" customHeight="1">
      <c r="B123" s="172"/>
      <c r="C123" s="173"/>
      <c r="D123" s="174" t="s">
        <v>73</v>
      </c>
      <c r="E123" s="186" t="s">
        <v>1400</v>
      </c>
      <c r="F123" s="186" t="s">
        <v>1401</v>
      </c>
      <c r="G123" s="173"/>
      <c r="H123" s="173"/>
      <c r="I123" s="176"/>
      <c r="J123" s="187">
        <f>BK123</f>
        <v>0</v>
      </c>
      <c r="K123" s="173"/>
      <c r="L123" s="178"/>
      <c r="M123" s="179"/>
      <c r="N123" s="180"/>
      <c r="O123" s="180"/>
      <c r="P123" s="181">
        <f>SUM(P124:P141)</f>
        <v>0</v>
      </c>
      <c r="Q123" s="180"/>
      <c r="R123" s="181">
        <f>SUM(R124:R141)</f>
        <v>0.00478</v>
      </c>
      <c r="S123" s="180"/>
      <c r="T123" s="182">
        <f>SUM(T124:T141)</f>
        <v>0.0128</v>
      </c>
      <c r="AR123" s="183" t="s">
        <v>84</v>
      </c>
      <c r="AT123" s="184" t="s">
        <v>73</v>
      </c>
      <c r="AU123" s="184" t="s">
        <v>82</v>
      </c>
      <c r="AY123" s="183" t="s">
        <v>175</v>
      </c>
      <c r="BK123" s="185">
        <f>SUM(BK124:BK141)</f>
        <v>0</v>
      </c>
    </row>
    <row r="124" spans="1:65" s="2" customFormat="1" ht="22.15" customHeight="1">
      <c r="A124" s="35"/>
      <c r="B124" s="36"/>
      <c r="C124" s="188" t="s">
        <v>82</v>
      </c>
      <c r="D124" s="188" t="s">
        <v>178</v>
      </c>
      <c r="E124" s="189" t="s">
        <v>1402</v>
      </c>
      <c r="F124" s="190" t="s">
        <v>1403</v>
      </c>
      <c r="G124" s="191" t="s">
        <v>306</v>
      </c>
      <c r="H124" s="192">
        <v>4</v>
      </c>
      <c r="I124" s="193"/>
      <c r="J124" s="194">
        <f>ROUND(I124*H124,2)</f>
        <v>0</v>
      </c>
      <c r="K124" s="190" t="s">
        <v>182</v>
      </c>
      <c r="L124" s="40"/>
      <c r="M124" s="195" t="s">
        <v>1</v>
      </c>
      <c r="N124" s="196" t="s">
        <v>39</v>
      </c>
      <c r="O124" s="72"/>
      <c r="P124" s="197">
        <f>O124*H124</f>
        <v>0</v>
      </c>
      <c r="Q124" s="197">
        <v>2E-05</v>
      </c>
      <c r="R124" s="197">
        <f>Q124*H124</f>
        <v>8E-05</v>
      </c>
      <c r="S124" s="197">
        <v>0.0032</v>
      </c>
      <c r="T124" s="198">
        <f>S124*H124</f>
        <v>0.0128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9" t="s">
        <v>279</v>
      </c>
      <c r="AT124" s="199" t="s">
        <v>178</v>
      </c>
      <c r="AU124" s="199" t="s">
        <v>84</v>
      </c>
      <c r="AY124" s="18" t="s">
        <v>175</v>
      </c>
      <c r="BE124" s="200">
        <f>IF(N124="základní",J124,0)</f>
        <v>0</v>
      </c>
      <c r="BF124" s="200">
        <f>IF(N124="snížená",J124,0)</f>
        <v>0</v>
      </c>
      <c r="BG124" s="200">
        <f>IF(N124="zákl. přenesená",J124,0)</f>
        <v>0</v>
      </c>
      <c r="BH124" s="200">
        <f>IF(N124="sníž. přenesená",J124,0)</f>
        <v>0</v>
      </c>
      <c r="BI124" s="200">
        <f>IF(N124="nulová",J124,0)</f>
        <v>0</v>
      </c>
      <c r="BJ124" s="18" t="s">
        <v>82</v>
      </c>
      <c r="BK124" s="200">
        <f>ROUND(I124*H124,2)</f>
        <v>0</v>
      </c>
      <c r="BL124" s="18" t="s">
        <v>279</v>
      </c>
      <c r="BM124" s="199" t="s">
        <v>1404</v>
      </c>
    </row>
    <row r="125" spans="1:47" s="2" customFormat="1" ht="12">
      <c r="A125" s="35"/>
      <c r="B125" s="36"/>
      <c r="C125" s="37"/>
      <c r="D125" s="201" t="s">
        <v>185</v>
      </c>
      <c r="E125" s="37"/>
      <c r="F125" s="202" t="s">
        <v>1405</v>
      </c>
      <c r="G125" s="37"/>
      <c r="H125" s="37"/>
      <c r="I125" s="203"/>
      <c r="J125" s="37"/>
      <c r="K125" s="37"/>
      <c r="L125" s="40"/>
      <c r="M125" s="204"/>
      <c r="N125" s="205"/>
      <c r="O125" s="72"/>
      <c r="P125" s="72"/>
      <c r="Q125" s="72"/>
      <c r="R125" s="72"/>
      <c r="S125" s="72"/>
      <c r="T125" s="73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185</v>
      </c>
      <c r="AU125" s="18" t="s">
        <v>84</v>
      </c>
    </row>
    <row r="126" spans="1:47" s="2" customFormat="1" ht="12">
      <c r="A126" s="35"/>
      <c r="B126" s="36"/>
      <c r="C126" s="37"/>
      <c r="D126" s="206" t="s">
        <v>187</v>
      </c>
      <c r="E126" s="37"/>
      <c r="F126" s="207" t="s">
        <v>1406</v>
      </c>
      <c r="G126" s="37"/>
      <c r="H126" s="37"/>
      <c r="I126" s="203"/>
      <c r="J126" s="37"/>
      <c r="K126" s="37"/>
      <c r="L126" s="40"/>
      <c r="M126" s="204"/>
      <c r="N126" s="205"/>
      <c r="O126" s="72"/>
      <c r="P126" s="72"/>
      <c r="Q126" s="72"/>
      <c r="R126" s="72"/>
      <c r="S126" s="72"/>
      <c r="T126" s="73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187</v>
      </c>
      <c r="AU126" s="18" t="s">
        <v>84</v>
      </c>
    </row>
    <row r="127" spans="1:65" s="2" customFormat="1" ht="22.15" customHeight="1">
      <c r="A127" s="35"/>
      <c r="B127" s="36"/>
      <c r="C127" s="188" t="s">
        <v>84</v>
      </c>
      <c r="D127" s="188" t="s">
        <v>178</v>
      </c>
      <c r="E127" s="189" t="s">
        <v>1407</v>
      </c>
      <c r="F127" s="190" t="s">
        <v>1408</v>
      </c>
      <c r="G127" s="191" t="s">
        <v>306</v>
      </c>
      <c r="H127" s="192">
        <v>10</v>
      </c>
      <c r="I127" s="193"/>
      <c r="J127" s="194">
        <f>ROUND(I127*H127,2)</f>
        <v>0</v>
      </c>
      <c r="K127" s="190" t="s">
        <v>182</v>
      </c>
      <c r="L127" s="40"/>
      <c r="M127" s="195" t="s">
        <v>1</v>
      </c>
      <c r="N127" s="196" t="s">
        <v>39</v>
      </c>
      <c r="O127" s="72"/>
      <c r="P127" s="197">
        <f>O127*H127</f>
        <v>0</v>
      </c>
      <c r="Q127" s="197">
        <v>0.00047</v>
      </c>
      <c r="R127" s="197">
        <f>Q127*H127</f>
        <v>0.0047</v>
      </c>
      <c r="S127" s="197">
        <v>0</v>
      </c>
      <c r="T127" s="198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99" t="s">
        <v>279</v>
      </c>
      <c r="AT127" s="199" t="s">
        <v>178</v>
      </c>
      <c r="AU127" s="199" t="s">
        <v>84</v>
      </c>
      <c r="AY127" s="18" t="s">
        <v>175</v>
      </c>
      <c r="BE127" s="200">
        <f>IF(N127="základní",J127,0)</f>
        <v>0</v>
      </c>
      <c r="BF127" s="200">
        <f>IF(N127="snížená",J127,0)</f>
        <v>0</v>
      </c>
      <c r="BG127" s="200">
        <f>IF(N127="zákl. přenesená",J127,0)</f>
        <v>0</v>
      </c>
      <c r="BH127" s="200">
        <f>IF(N127="sníž. přenesená",J127,0)</f>
        <v>0</v>
      </c>
      <c r="BI127" s="200">
        <f>IF(N127="nulová",J127,0)</f>
        <v>0</v>
      </c>
      <c r="BJ127" s="18" t="s">
        <v>82</v>
      </c>
      <c r="BK127" s="200">
        <f>ROUND(I127*H127,2)</f>
        <v>0</v>
      </c>
      <c r="BL127" s="18" t="s">
        <v>279</v>
      </c>
      <c r="BM127" s="199" t="s">
        <v>1409</v>
      </c>
    </row>
    <row r="128" spans="1:47" s="2" customFormat="1" ht="12">
      <c r="A128" s="35"/>
      <c r="B128" s="36"/>
      <c r="C128" s="37"/>
      <c r="D128" s="201" t="s">
        <v>185</v>
      </c>
      <c r="E128" s="37"/>
      <c r="F128" s="202" t="s">
        <v>1410</v>
      </c>
      <c r="G128" s="37"/>
      <c r="H128" s="37"/>
      <c r="I128" s="203"/>
      <c r="J128" s="37"/>
      <c r="K128" s="37"/>
      <c r="L128" s="40"/>
      <c r="M128" s="204"/>
      <c r="N128" s="205"/>
      <c r="O128" s="72"/>
      <c r="P128" s="72"/>
      <c r="Q128" s="72"/>
      <c r="R128" s="72"/>
      <c r="S128" s="72"/>
      <c r="T128" s="73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185</v>
      </c>
      <c r="AU128" s="18" t="s">
        <v>84</v>
      </c>
    </row>
    <row r="129" spans="1:47" s="2" customFormat="1" ht="12">
      <c r="A129" s="35"/>
      <c r="B129" s="36"/>
      <c r="C129" s="37"/>
      <c r="D129" s="206" t="s">
        <v>187</v>
      </c>
      <c r="E129" s="37"/>
      <c r="F129" s="207" t="s">
        <v>1411</v>
      </c>
      <c r="G129" s="37"/>
      <c r="H129" s="37"/>
      <c r="I129" s="203"/>
      <c r="J129" s="37"/>
      <c r="K129" s="37"/>
      <c r="L129" s="40"/>
      <c r="M129" s="204"/>
      <c r="N129" s="205"/>
      <c r="O129" s="72"/>
      <c r="P129" s="72"/>
      <c r="Q129" s="72"/>
      <c r="R129" s="72"/>
      <c r="S129" s="72"/>
      <c r="T129" s="73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187</v>
      </c>
      <c r="AU129" s="18" t="s">
        <v>84</v>
      </c>
    </row>
    <row r="130" spans="1:65" s="2" customFormat="1" ht="14.45" customHeight="1">
      <c r="A130" s="35"/>
      <c r="B130" s="36"/>
      <c r="C130" s="188" t="s">
        <v>176</v>
      </c>
      <c r="D130" s="188" t="s">
        <v>178</v>
      </c>
      <c r="E130" s="189" t="s">
        <v>1412</v>
      </c>
      <c r="F130" s="190" t="s">
        <v>1413</v>
      </c>
      <c r="G130" s="191" t="s">
        <v>306</v>
      </c>
      <c r="H130" s="192">
        <v>10</v>
      </c>
      <c r="I130" s="193"/>
      <c r="J130" s="194">
        <f>ROUND(I130*H130,2)</f>
        <v>0</v>
      </c>
      <c r="K130" s="190" t="s">
        <v>182</v>
      </c>
      <c r="L130" s="40"/>
      <c r="M130" s="195" t="s">
        <v>1</v>
      </c>
      <c r="N130" s="196" t="s">
        <v>39</v>
      </c>
      <c r="O130" s="72"/>
      <c r="P130" s="197">
        <f>O130*H130</f>
        <v>0</v>
      </c>
      <c r="Q130" s="197">
        <v>0</v>
      </c>
      <c r="R130" s="197">
        <f>Q130*H130</f>
        <v>0</v>
      </c>
      <c r="S130" s="197">
        <v>0</v>
      </c>
      <c r="T130" s="198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9" t="s">
        <v>279</v>
      </c>
      <c r="AT130" s="199" t="s">
        <v>178</v>
      </c>
      <c r="AU130" s="199" t="s">
        <v>84</v>
      </c>
      <c r="AY130" s="18" t="s">
        <v>175</v>
      </c>
      <c r="BE130" s="200">
        <f>IF(N130="základní",J130,0)</f>
        <v>0</v>
      </c>
      <c r="BF130" s="200">
        <f>IF(N130="snížená",J130,0)</f>
        <v>0</v>
      </c>
      <c r="BG130" s="200">
        <f>IF(N130="zákl. přenesená",J130,0)</f>
        <v>0</v>
      </c>
      <c r="BH130" s="200">
        <f>IF(N130="sníž. přenesená",J130,0)</f>
        <v>0</v>
      </c>
      <c r="BI130" s="200">
        <f>IF(N130="nulová",J130,0)</f>
        <v>0</v>
      </c>
      <c r="BJ130" s="18" t="s">
        <v>82</v>
      </c>
      <c r="BK130" s="200">
        <f>ROUND(I130*H130,2)</f>
        <v>0</v>
      </c>
      <c r="BL130" s="18" t="s">
        <v>279</v>
      </c>
      <c r="BM130" s="199" t="s">
        <v>1414</v>
      </c>
    </row>
    <row r="131" spans="1:47" s="2" customFormat="1" ht="12">
      <c r="A131" s="35"/>
      <c r="B131" s="36"/>
      <c r="C131" s="37"/>
      <c r="D131" s="201" t="s">
        <v>185</v>
      </c>
      <c r="E131" s="37"/>
      <c r="F131" s="202" t="s">
        <v>1415</v>
      </c>
      <c r="G131" s="37"/>
      <c r="H131" s="37"/>
      <c r="I131" s="203"/>
      <c r="J131" s="37"/>
      <c r="K131" s="37"/>
      <c r="L131" s="40"/>
      <c r="M131" s="204"/>
      <c r="N131" s="205"/>
      <c r="O131" s="72"/>
      <c r="P131" s="72"/>
      <c r="Q131" s="72"/>
      <c r="R131" s="72"/>
      <c r="S131" s="72"/>
      <c r="T131" s="73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185</v>
      </c>
      <c r="AU131" s="18" t="s">
        <v>84</v>
      </c>
    </row>
    <row r="132" spans="1:47" s="2" customFormat="1" ht="12">
      <c r="A132" s="35"/>
      <c r="B132" s="36"/>
      <c r="C132" s="37"/>
      <c r="D132" s="206" t="s">
        <v>187</v>
      </c>
      <c r="E132" s="37"/>
      <c r="F132" s="207" t="s">
        <v>1416</v>
      </c>
      <c r="G132" s="37"/>
      <c r="H132" s="37"/>
      <c r="I132" s="203"/>
      <c r="J132" s="37"/>
      <c r="K132" s="37"/>
      <c r="L132" s="40"/>
      <c r="M132" s="204"/>
      <c r="N132" s="205"/>
      <c r="O132" s="72"/>
      <c r="P132" s="72"/>
      <c r="Q132" s="72"/>
      <c r="R132" s="72"/>
      <c r="S132" s="72"/>
      <c r="T132" s="73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187</v>
      </c>
      <c r="AU132" s="18" t="s">
        <v>84</v>
      </c>
    </row>
    <row r="133" spans="1:65" s="2" customFormat="1" ht="14.45" customHeight="1">
      <c r="A133" s="35"/>
      <c r="B133" s="36"/>
      <c r="C133" s="188" t="s">
        <v>183</v>
      </c>
      <c r="D133" s="188" t="s">
        <v>178</v>
      </c>
      <c r="E133" s="189" t="s">
        <v>1417</v>
      </c>
      <c r="F133" s="190" t="s">
        <v>1418</v>
      </c>
      <c r="G133" s="191" t="s">
        <v>422</v>
      </c>
      <c r="H133" s="192">
        <v>4</v>
      </c>
      <c r="I133" s="193"/>
      <c r="J133" s="194">
        <f>ROUND(I133*H133,2)</f>
        <v>0</v>
      </c>
      <c r="K133" s="190" t="s">
        <v>1</v>
      </c>
      <c r="L133" s="40"/>
      <c r="M133" s="195" t="s">
        <v>1</v>
      </c>
      <c r="N133" s="196" t="s">
        <v>39</v>
      </c>
      <c r="O133" s="72"/>
      <c r="P133" s="197">
        <f>O133*H133</f>
        <v>0</v>
      </c>
      <c r="Q133" s="197">
        <v>0</v>
      </c>
      <c r="R133" s="197">
        <f>Q133*H133</f>
        <v>0</v>
      </c>
      <c r="S133" s="197">
        <v>0</v>
      </c>
      <c r="T133" s="198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99" t="s">
        <v>279</v>
      </c>
      <c r="AT133" s="199" t="s">
        <v>178</v>
      </c>
      <c r="AU133" s="199" t="s">
        <v>84</v>
      </c>
      <c r="AY133" s="18" t="s">
        <v>175</v>
      </c>
      <c r="BE133" s="200">
        <f>IF(N133="základní",J133,0)</f>
        <v>0</v>
      </c>
      <c r="BF133" s="200">
        <f>IF(N133="snížená",J133,0)</f>
        <v>0</v>
      </c>
      <c r="BG133" s="200">
        <f>IF(N133="zákl. přenesená",J133,0)</f>
        <v>0</v>
      </c>
      <c r="BH133" s="200">
        <f>IF(N133="sníž. přenesená",J133,0)</f>
        <v>0</v>
      </c>
      <c r="BI133" s="200">
        <f>IF(N133="nulová",J133,0)</f>
        <v>0</v>
      </c>
      <c r="BJ133" s="18" t="s">
        <v>82</v>
      </c>
      <c r="BK133" s="200">
        <f>ROUND(I133*H133,2)</f>
        <v>0</v>
      </c>
      <c r="BL133" s="18" t="s">
        <v>279</v>
      </c>
      <c r="BM133" s="199" t="s">
        <v>1419</v>
      </c>
    </row>
    <row r="134" spans="1:47" s="2" customFormat="1" ht="12">
      <c r="A134" s="35"/>
      <c r="B134" s="36"/>
      <c r="C134" s="37"/>
      <c r="D134" s="201" t="s">
        <v>185</v>
      </c>
      <c r="E134" s="37"/>
      <c r="F134" s="202" t="s">
        <v>1418</v>
      </c>
      <c r="G134" s="37"/>
      <c r="H134" s="37"/>
      <c r="I134" s="203"/>
      <c r="J134" s="37"/>
      <c r="K134" s="37"/>
      <c r="L134" s="40"/>
      <c r="M134" s="204"/>
      <c r="N134" s="205"/>
      <c r="O134" s="72"/>
      <c r="P134" s="72"/>
      <c r="Q134" s="72"/>
      <c r="R134" s="72"/>
      <c r="S134" s="72"/>
      <c r="T134" s="73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185</v>
      </c>
      <c r="AU134" s="18" t="s">
        <v>84</v>
      </c>
    </row>
    <row r="135" spans="1:65" s="2" customFormat="1" ht="14.45" customHeight="1">
      <c r="A135" s="35"/>
      <c r="B135" s="36"/>
      <c r="C135" s="188" t="s">
        <v>207</v>
      </c>
      <c r="D135" s="188" t="s">
        <v>178</v>
      </c>
      <c r="E135" s="189" t="s">
        <v>1420</v>
      </c>
      <c r="F135" s="190" t="s">
        <v>1421</v>
      </c>
      <c r="G135" s="191" t="s">
        <v>422</v>
      </c>
      <c r="H135" s="192">
        <v>4</v>
      </c>
      <c r="I135" s="193"/>
      <c r="J135" s="194">
        <f>ROUND(I135*H135,2)</f>
        <v>0</v>
      </c>
      <c r="K135" s="190" t="s">
        <v>1</v>
      </c>
      <c r="L135" s="40"/>
      <c r="M135" s="195" t="s">
        <v>1</v>
      </c>
      <c r="N135" s="196" t="s">
        <v>39</v>
      </c>
      <c r="O135" s="72"/>
      <c r="P135" s="197">
        <f>O135*H135</f>
        <v>0</v>
      </c>
      <c r="Q135" s="197">
        <v>0</v>
      </c>
      <c r="R135" s="197">
        <f>Q135*H135</f>
        <v>0</v>
      </c>
      <c r="S135" s="197">
        <v>0</v>
      </c>
      <c r="T135" s="198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9" t="s">
        <v>279</v>
      </c>
      <c r="AT135" s="199" t="s">
        <v>178</v>
      </c>
      <c r="AU135" s="199" t="s">
        <v>84</v>
      </c>
      <c r="AY135" s="18" t="s">
        <v>175</v>
      </c>
      <c r="BE135" s="200">
        <f>IF(N135="základní",J135,0)</f>
        <v>0</v>
      </c>
      <c r="BF135" s="200">
        <f>IF(N135="snížená",J135,0)</f>
        <v>0</v>
      </c>
      <c r="BG135" s="200">
        <f>IF(N135="zákl. přenesená",J135,0)</f>
        <v>0</v>
      </c>
      <c r="BH135" s="200">
        <f>IF(N135="sníž. přenesená",J135,0)</f>
        <v>0</v>
      </c>
      <c r="BI135" s="200">
        <f>IF(N135="nulová",J135,0)</f>
        <v>0</v>
      </c>
      <c r="BJ135" s="18" t="s">
        <v>82</v>
      </c>
      <c r="BK135" s="200">
        <f>ROUND(I135*H135,2)</f>
        <v>0</v>
      </c>
      <c r="BL135" s="18" t="s">
        <v>279</v>
      </c>
      <c r="BM135" s="199" t="s">
        <v>1422</v>
      </c>
    </row>
    <row r="136" spans="1:47" s="2" customFormat="1" ht="12">
      <c r="A136" s="35"/>
      <c r="B136" s="36"/>
      <c r="C136" s="37"/>
      <c r="D136" s="201" t="s">
        <v>185</v>
      </c>
      <c r="E136" s="37"/>
      <c r="F136" s="202" t="s">
        <v>1421</v>
      </c>
      <c r="G136" s="37"/>
      <c r="H136" s="37"/>
      <c r="I136" s="203"/>
      <c r="J136" s="37"/>
      <c r="K136" s="37"/>
      <c r="L136" s="40"/>
      <c r="M136" s="204"/>
      <c r="N136" s="205"/>
      <c r="O136" s="72"/>
      <c r="P136" s="72"/>
      <c r="Q136" s="72"/>
      <c r="R136" s="72"/>
      <c r="S136" s="72"/>
      <c r="T136" s="73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185</v>
      </c>
      <c r="AU136" s="18" t="s">
        <v>84</v>
      </c>
    </row>
    <row r="137" spans="1:65" s="2" customFormat="1" ht="14.45" customHeight="1">
      <c r="A137" s="35"/>
      <c r="B137" s="36"/>
      <c r="C137" s="188" t="s">
        <v>213</v>
      </c>
      <c r="D137" s="188" t="s">
        <v>178</v>
      </c>
      <c r="E137" s="189" t="s">
        <v>1423</v>
      </c>
      <c r="F137" s="190" t="s">
        <v>1424</v>
      </c>
      <c r="G137" s="191" t="s">
        <v>422</v>
      </c>
      <c r="H137" s="192">
        <v>2</v>
      </c>
      <c r="I137" s="193"/>
      <c r="J137" s="194">
        <f>ROUND(I137*H137,2)</f>
        <v>0</v>
      </c>
      <c r="K137" s="190" t="s">
        <v>1</v>
      </c>
      <c r="L137" s="40"/>
      <c r="M137" s="195" t="s">
        <v>1</v>
      </c>
      <c r="N137" s="196" t="s">
        <v>39</v>
      </c>
      <c r="O137" s="72"/>
      <c r="P137" s="197">
        <f>O137*H137</f>
        <v>0</v>
      </c>
      <c r="Q137" s="197">
        <v>0</v>
      </c>
      <c r="R137" s="197">
        <f>Q137*H137</f>
        <v>0</v>
      </c>
      <c r="S137" s="197">
        <v>0</v>
      </c>
      <c r="T137" s="198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9" t="s">
        <v>279</v>
      </c>
      <c r="AT137" s="199" t="s">
        <v>178</v>
      </c>
      <c r="AU137" s="199" t="s">
        <v>84</v>
      </c>
      <c r="AY137" s="18" t="s">
        <v>175</v>
      </c>
      <c r="BE137" s="200">
        <f>IF(N137="základní",J137,0)</f>
        <v>0</v>
      </c>
      <c r="BF137" s="200">
        <f>IF(N137="snížená",J137,0)</f>
        <v>0</v>
      </c>
      <c r="BG137" s="200">
        <f>IF(N137="zákl. přenesená",J137,0)</f>
        <v>0</v>
      </c>
      <c r="BH137" s="200">
        <f>IF(N137="sníž. přenesená",J137,0)</f>
        <v>0</v>
      </c>
      <c r="BI137" s="200">
        <f>IF(N137="nulová",J137,0)</f>
        <v>0</v>
      </c>
      <c r="BJ137" s="18" t="s">
        <v>82</v>
      </c>
      <c r="BK137" s="200">
        <f>ROUND(I137*H137,2)</f>
        <v>0</v>
      </c>
      <c r="BL137" s="18" t="s">
        <v>279</v>
      </c>
      <c r="BM137" s="199" t="s">
        <v>1425</v>
      </c>
    </row>
    <row r="138" spans="1:47" s="2" customFormat="1" ht="12">
      <c r="A138" s="35"/>
      <c r="B138" s="36"/>
      <c r="C138" s="37"/>
      <c r="D138" s="201" t="s">
        <v>185</v>
      </c>
      <c r="E138" s="37"/>
      <c r="F138" s="202" t="s">
        <v>1424</v>
      </c>
      <c r="G138" s="37"/>
      <c r="H138" s="37"/>
      <c r="I138" s="203"/>
      <c r="J138" s="37"/>
      <c r="K138" s="37"/>
      <c r="L138" s="40"/>
      <c r="M138" s="204"/>
      <c r="N138" s="205"/>
      <c r="O138" s="72"/>
      <c r="P138" s="72"/>
      <c r="Q138" s="72"/>
      <c r="R138" s="72"/>
      <c r="S138" s="72"/>
      <c r="T138" s="73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8" t="s">
        <v>185</v>
      </c>
      <c r="AU138" s="18" t="s">
        <v>84</v>
      </c>
    </row>
    <row r="139" spans="1:65" s="2" customFormat="1" ht="22.15" customHeight="1">
      <c r="A139" s="35"/>
      <c r="B139" s="36"/>
      <c r="C139" s="188" t="s">
        <v>219</v>
      </c>
      <c r="D139" s="188" t="s">
        <v>178</v>
      </c>
      <c r="E139" s="189" t="s">
        <v>1426</v>
      </c>
      <c r="F139" s="190" t="s">
        <v>1427</v>
      </c>
      <c r="G139" s="191" t="s">
        <v>363</v>
      </c>
      <c r="H139" s="192">
        <v>0.005</v>
      </c>
      <c r="I139" s="193"/>
      <c r="J139" s="194">
        <f>ROUND(I139*H139,2)</f>
        <v>0</v>
      </c>
      <c r="K139" s="190" t="s">
        <v>182</v>
      </c>
      <c r="L139" s="40"/>
      <c r="M139" s="195" t="s">
        <v>1</v>
      </c>
      <c r="N139" s="196" t="s">
        <v>39</v>
      </c>
      <c r="O139" s="72"/>
      <c r="P139" s="197">
        <f>O139*H139</f>
        <v>0</v>
      </c>
      <c r="Q139" s="197">
        <v>0</v>
      </c>
      <c r="R139" s="197">
        <f>Q139*H139</f>
        <v>0</v>
      </c>
      <c r="S139" s="197">
        <v>0</v>
      </c>
      <c r="T139" s="198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99" t="s">
        <v>279</v>
      </c>
      <c r="AT139" s="199" t="s">
        <v>178</v>
      </c>
      <c r="AU139" s="199" t="s">
        <v>84</v>
      </c>
      <c r="AY139" s="18" t="s">
        <v>175</v>
      </c>
      <c r="BE139" s="200">
        <f>IF(N139="základní",J139,0)</f>
        <v>0</v>
      </c>
      <c r="BF139" s="200">
        <f>IF(N139="snížená",J139,0)</f>
        <v>0</v>
      </c>
      <c r="BG139" s="200">
        <f>IF(N139="zákl. přenesená",J139,0)</f>
        <v>0</v>
      </c>
      <c r="BH139" s="200">
        <f>IF(N139="sníž. přenesená",J139,0)</f>
        <v>0</v>
      </c>
      <c r="BI139" s="200">
        <f>IF(N139="nulová",J139,0)</f>
        <v>0</v>
      </c>
      <c r="BJ139" s="18" t="s">
        <v>82</v>
      </c>
      <c r="BK139" s="200">
        <f>ROUND(I139*H139,2)</f>
        <v>0</v>
      </c>
      <c r="BL139" s="18" t="s">
        <v>279</v>
      </c>
      <c r="BM139" s="199" t="s">
        <v>1428</v>
      </c>
    </row>
    <row r="140" spans="1:47" s="2" customFormat="1" ht="29.25">
      <c r="A140" s="35"/>
      <c r="B140" s="36"/>
      <c r="C140" s="37"/>
      <c r="D140" s="201" t="s">
        <v>185</v>
      </c>
      <c r="E140" s="37"/>
      <c r="F140" s="202" t="s">
        <v>1429</v>
      </c>
      <c r="G140" s="37"/>
      <c r="H140" s="37"/>
      <c r="I140" s="203"/>
      <c r="J140" s="37"/>
      <c r="K140" s="37"/>
      <c r="L140" s="40"/>
      <c r="M140" s="204"/>
      <c r="N140" s="205"/>
      <c r="O140" s="72"/>
      <c r="P140" s="72"/>
      <c r="Q140" s="72"/>
      <c r="R140" s="72"/>
      <c r="S140" s="72"/>
      <c r="T140" s="73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185</v>
      </c>
      <c r="AU140" s="18" t="s">
        <v>84</v>
      </c>
    </row>
    <row r="141" spans="1:47" s="2" customFormat="1" ht="12">
      <c r="A141" s="35"/>
      <c r="B141" s="36"/>
      <c r="C141" s="37"/>
      <c r="D141" s="206" t="s">
        <v>187</v>
      </c>
      <c r="E141" s="37"/>
      <c r="F141" s="207" t="s">
        <v>1430</v>
      </c>
      <c r="G141" s="37"/>
      <c r="H141" s="37"/>
      <c r="I141" s="203"/>
      <c r="J141" s="37"/>
      <c r="K141" s="37"/>
      <c r="L141" s="40"/>
      <c r="M141" s="204"/>
      <c r="N141" s="205"/>
      <c r="O141" s="72"/>
      <c r="P141" s="72"/>
      <c r="Q141" s="72"/>
      <c r="R141" s="72"/>
      <c r="S141" s="72"/>
      <c r="T141" s="73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8" t="s">
        <v>187</v>
      </c>
      <c r="AU141" s="18" t="s">
        <v>84</v>
      </c>
    </row>
    <row r="142" spans="2:63" s="12" customFormat="1" ht="22.9" customHeight="1">
      <c r="B142" s="172"/>
      <c r="C142" s="173"/>
      <c r="D142" s="174" t="s">
        <v>73</v>
      </c>
      <c r="E142" s="186" t="s">
        <v>1431</v>
      </c>
      <c r="F142" s="186" t="s">
        <v>1432</v>
      </c>
      <c r="G142" s="173"/>
      <c r="H142" s="173"/>
      <c r="I142" s="176"/>
      <c r="J142" s="187">
        <f>BK142</f>
        <v>0</v>
      </c>
      <c r="K142" s="173"/>
      <c r="L142" s="178"/>
      <c r="M142" s="179"/>
      <c r="N142" s="180"/>
      <c r="O142" s="180"/>
      <c r="P142" s="181">
        <f>SUM(P143:P151)</f>
        <v>0</v>
      </c>
      <c r="Q142" s="180"/>
      <c r="R142" s="181">
        <f>SUM(R143:R151)</f>
        <v>0.00139</v>
      </c>
      <c r="S142" s="180"/>
      <c r="T142" s="182">
        <f>SUM(T143:T151)</f>
        <v>0</v>
      </c>
      <c r="AR142" s="183" t="s">
        <v>84</v>
      </c>
      <c r="AT142" s="184" t="s">
        <v>73</v>
      </c>
      <c r="AU142" s="184" t="s">
        <v>82</v>
      </c>
      <c r="AY142" s="183" t="s">
        <v>175</v>
      </c>
      <c r="BK142" s="185">
        <f>SUM(BK143:BK151)</f>
        <v>0</v>
      </c>
    </row>
    <row r="143" spans="1:65" s="2" customFormat="1" ht="19.9" customHeight="1">
      <c r="A143" s="35"/>
      <c r="B143" s="36"/>
      <c r="C143" s="188" t="s">
        <v>225</v>
      </c>
      <c r="D143" s="188" t="s">
        <v>178</v>
      </c>
      <c r="E143" s="189" t="s">
        <v>1433</v>
      </c>
      <c r="F143" s="190" t="s">
        <v>1434</v>
      </c>
      <c r="G143" s="191" t="s">
        <v>198</v>
      </c>
      <c r="H143" s="192">
        <v>1</v>
      </c>
      <c r="I143" s="193"/>
      <c r="J143" s="194">
        <f>ROUND(I143*H143,2)</f>
        <v>0</v>
      </c>
      <c r="K143" s="190" t="s">
        <v>1</v>
      </c>
      <c r="L143" s="40"/>
      <c r="M143" s="195" t="s">
        <v>1</v>
      </c>
      <c r="N143" s="196" t="s">
        <v>39</v>
      </c>
      <c r="O143" s="72"/>
      <c r="P143" s="197">
        <f>O143*H143</f>
        <v>0</v>
      </c>
      <c r="Q143" s="197">
        <v>0.00028</v>
      </c>
      <c r="R143" s="197">
        <f>Q143*H143</f>
        <v>0.00028</v>
      </c>
      <c r="S143" s="197">
        <v>0</v>
      </c>
      <c r="T143" s="198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9" t="s">
        <v>279</v>
      </c>
      <c r="AT143" s="199" t="s">
        <v>178</v>
      </c>
      <c r="AU143" s="199" t="s">
        <v>84</v>
      </c>
      <c r="AY143" s="18" t="s">
        <v>175</v>
      </c>
      <c r="BE143" s="200">
        <f>IF(N143="základní",J143,0)</f>
        <v>0</v>
      </c>
      <c r="BF143" s="200">
        <f>IF(N143="snížená",J143,0)</f>
        <v>0</v>
      </c>
      <c r="BG143" s="200">
        <f>IF(N143="zákl. přenesená",J143,0)</f>
        <v>0</v>
      </c>
      <c r="BH143" s="200">
        <f>IF(N143="sníž. přenesená",J143,0)</f>
        <v>0</v>
      </c>
      <c r="BI143" s="200">
        <f>IF(N143="nulová",J143,0)</f>
        <v>0</v>
      </c>
      <c r="BJ143" s="18" t="s">
        <v>82</v>
      </c>
      <c r="BK143" s="200">
        <f>ROUND(I143*H143,2)</f>
        <v>0</v>
      </c>
      <c r="BL143" s="18" t="s">
        <v>279</v>
      </c>
      <c r="BM143" s="199" t="s">
        <v>1435</v>
      </c>
    </row>
    <row r="144" spans="1:47" s="2" customFormat="1" ht="12">
      <c r="A144" s="35"/>
      <c r="B144" s="36"/>
      <c r="C144" s="37"/>
      <c r="D144" s="201" t="s">
        <v>185</v>
      </c>
      <c r="E144" s="37"/>
      <c r="F144" s="202" t="s">
        <v>1434</v>
      </c>
      <c r="G144" s="37"/>
      <c r="H144" s="37"/>
      <c r="I144" s="203"/>
      <c r="J144" s="37"/>
      <c r="K144" s="37"/>
      <c r="L144" s="40"/>
      <c r="M144" s="204"/>
      <c r="N144" s="205"/>
      <c r="O144" s="72"/>
      <c r="P144" s="72"/>
      <c r="Q144" s="72"/>
      <c r="R144" s="72"/>
      <c r="S144" s="72"/>
      <c r="T144" s="73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8" t="s">
        <v>185</v>
      </c>
      <c r="AU144" s="18" t="s">
        <v>84</v>
      </c>
    </row>
    <row r="145" spans="1:65" s="2" customFormat="1" ht="22.15" customHeight="1">
      <c r="A145" s="35"/>
      <c r="B145" s="36"/>
      <c r="C145" s="188" t="s">
        <v>232</v>
      </c>
      <c r="D145" s="188" t="s">
        <v>178</v>
      </c>
      <c r="E145" s="189" t="s">
        <v>1436</v>
      </c>
      <c r="F145" s="190" t="s">
        <v>1437</v>
      </c>
      <c r="G145" s="191" t="s">
        <v>198</v>
      </c>
      <c r="H145" s="192">
        <v>1</v>
      </c>
      <c r="I145" s="193"/>
      <c r="J145" s="194">
        <f>ROUND(I145*H145,2)</f>
        <v>0</v>
      </c>
      <c r="K145" s="190" t="s">
        <v>1</v>
      </c>
      <c r="L145" s="40"/>
      <c r="M145" s="195" t="s">
        <v>1</v>
      </c>
      <c r="N145" s="196" t="s">
        <v>39</v>
      </c>
      <c r="O145" s="72"/>
      <c r="P145" s="197">
        <f>O145*H145</f>
        <v>0</v>
      </c>
      <c r="Q145" s="197">
        <v>0.00037</v>
      </c>
      <c r="R145" s="197">
        <f>Q145*H145</f>
        <v>0.00037</v>
      </c>
      <c r="S145" s="197">
        <v>0</v>
      </c>
      <c r="T145" s="198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99" t="s">
        <v>279</v>
      </c>
      <c r="AT145" s="199" t="s">
        <v>178</v>
      </c>
      <c r="AU145" s="199" t="s">
        <v>84</v>
      </c>
      <c r="AY145" s="18" t="s">
        <v>175</v>
      </c>
      <c r="BE145" s="200">
        <f>IF(N145="základní",J145,0)</f>
        <v>0</v>
      </c>
      <c r="BF145" s="200">
        <f>IF(N145="snížená",J145,0)</f>
        <v>0</v>
      </c>
      <c r="BG145" s="200">
        <f>IF(N145="zákl. přenesená",J145,0)</f>
        <v>0</v>
      </c>
      <c r="BH145" s="200">
        <f>IF(N145="sníž. přenesená",J145,0)</f>
        <v>0</v>
      </c>
      <c r="BI145" s="200">
        <f>IF(N145="nulová",J145,0)</f>
        <v>0</v>
      </c>
      <c r="BJ145" s="18" t="s">
        <v>82</v>
      </c>
      <c r="BK145" s="200">
        <f>ROUND(I145*H145,2)</f>
        <v>0</v>
      </c>
      <c r="BL145" s="18" t="s">
        <v>279</v>
      </c>
      <c r="BM145" s="199" t="s">
        <v>1438</v>
      </c>
    </row>
    <row r="146" spans="1:47" s="2" customFormat="1" ht="12">
      <c r="A146" s="35"/>
      <c r="B146" s="36"/>
      <c r="C146" s="37"/>
      <c r="D146" s="201" t="s">
        <v>185</v>
      </c>
      <c r="E146" s="37"/>
      <c r="F146" s="202" t="s">
        <v>1437</v>
      </c>
      <c r="G146" s="37"/>
      <c r="H146" s="37"/>
      <c r="I146" s="203"/>
      <c r="J146" s="37"/>
      <c r="K146" s="37"/>
      <c r="L146" s="40"/>
      <c r="M146" s="204"/>
      <c r="N146" s="205"/>
      <c r="O146" s="72"/>
      <c r="P146" s="72"/>
      <c r="Q146" s="72"/>
      <c r="R146" s="72"/>
      <c r="S146" s="72"/>
      <c r="T146" s="73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8" t="s">
        <v>185</v>
      </c>
      <c r="AU146" s="18" t="s">
        <v>84</v>
      </c>
    </row>
    <row r="147" spans="1:65" s="2" customFormat="1" ht="22.15" customHeight="1">
      <c r="A147" s="35"/>
      <c r="B147" s="36"/>
      <c r="C147" s="188" t="s">
        <v>239</v>
      </c>
      <c r="D147" s="188" t="s">
        <v>178</v>
      </c>
      <c r="E147" s="189" t="s">
        <v>1439</v>
      </c>
      <c r="F147" s="190" t="s">
        <v>1440</v>
      </c>
      <c r="G147" s="191" t="s">
        <v>198</v>
      </c>
      <c r="H147" s="192">
        <v>2</v>
      </c>
      <c r="I147" s="193"/>
      <c r="J147" s="194">
        <f>ROUND(I147*H147,2)</f>
        <v>0</v>
      </c>
      <c r="K147" s="190" t="s">
        <v>1</v>
      </c>
      <c r="L147" s="40"/>
      <c r="M147" s="195" t="s">
        <v>1</v>
      </c>
      <c r="N147" s="196" t="s">
        <v>39</v>
      </c>
      <c r="O147" s="72"/>
      <c r="P147" s="197">
        <f>O147*H147</f>
        <v>0</v>
      </c>
      <c r="Q147" s="197">
        <v>0.00037</v>
      </c>
      <c r="R147" s="197">
        <f>Q147*H147</f>
        <v>0.00074</v>
      </c>
      <c r="S147" s="197">
        <v>0</v>
      </c>
      <c r="T147" s="198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9" t="s">
        <v>279</v>
      </c>
      <c r="AT147" s="199" t="s">
        <v>178</v>
      </c>
      <c r="AU147" s="199" t="s">
        <v>84</v>
      </c>
      <c r="AY147" s="18" t="s">
        <v>175</v>
      </c>
      <c r="BE147" s="200">
        <f>IF(N147="základní",J147,0)</f>
        <v>0</v>
      </c>
      <c r="BF147" s="200">
        <f>IF(N147="snížená",J147,0)</f>
        <v>0</v>
      </c>
      <c r="BG147" s="200">
        <f>IF(N147="zákl. přenesená",J147,0)</f>
        <v>0</v>
      </c>
      <c r="BH147" s="200">
        <f>IF(N147="sníž. přenesená",J147,0)</f>
        <v>0</v>
      </c>
      <c r="BI147" s="200">
        <f>IF(N147="nulová",J147,0)</f>
        <v>0</v>
      </c>
      <c r="BJ147" s="18" t="s">
        <v>82</v>
      </c>
      <c r="BK147" s="200">
        <f>ROUND(I147*H147,2)</f>
        <v>0</v>
      </c>
      <c r="BL147" s="18" t="s">
        <v>279</v>
      </c>
      <c r="BM147" s="199" t="s">
        <v>1441</v>
      </c>
    </row>
    <row r="148" spans="1:47" s="2" customFormat="1" ht="12">
      <c r="A148" s="35"/>
      <c r="B148" s="36"/>
      <c r="C148" s="37"/>
      <c r="D148" s="201" t="s">
        <v>185</v>
      </c>
      <c r="E148" s="37"/>
      <c r="F148" s="202" t="s">
        <v>1440</v>
      </c>
      <c r="G148" s="37"/>
      <c r="H148" s="37"/>
      <c r="I148" s="203"/>
      <c r="J148" s="37"/>
      <c r="K148" s="37"/>
      <c r="L148" s="40"/>
      <c r="M148" s="204"/>
      <c r="N148" s="205"/>
      <c r="O148" s="72"/>
      <c r="P148" s="72"/>
      <c r="Q148" s="72"/>
      <c r="R148" s="72"/>
      <c r="S148" s="72"/>
      <c r="T148" s="73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185</v>
      </c>
      <c r="AU148" s="18" t="s">
        <v>84</v>
      </c>
    </row>
    <row r="149" spans="1:65" s="2" customFormat="1" ht="19.9" customHeight="1">
      <c r="A149" s="35"/>
      <c r="B149" s="36"/>
      <c r="C149" s="188" t="s">
        <v>247</v>
      </c>
      <c r="D149" s="188" t="s">
        <v>178</v>
      </c>
      <c r="E149" s="189" t="s">
        <v>1442</v>
      </c>
      <c r="F149" s="190" t="s">
        <v>1443</v>
      </c>
      <c r="G149" s="191" t="s">
        <v>363</v>
      </c>
      <c r="H149" s="192">
        <v>0.001</v>
      </c>
      <c r="I149" s="193"/>
      <c r="J149" s="194">
        <f>ROUND(I149*H149,2)</f>
        <v>0</v>
      </c>
      <c r="K149" s="190" t="s">
        <v>182</v>
      </c>
      <c r="L149" s="40"/>
      <c r="M149" s="195" t="s">
        <v>1</v>
      </c>
      <c r="N149" s="196" t="s">
        <v>39</v>
      </c>
      <c r="O149" s="72"/>
      <c r="P149" s="197">
        <f>O149*H149</f>
        <v>0</v>
      </c>
      <c r="Q149" s="197">
        <v>0</v>
      </c>
      <c r="R149" s="197">
        <f>Q149*H149</f>
        <v>0</v>
      </c>
      <c r="S149" s="197">
        <v>0</v>
      </c>
      <c r="T149" s="198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9" t="s">
        <v>279</v>
      </c>
      <c r="AT149" s="199" t="s">
        <v>178</v>
      </c>
      <c r="AU149" s="199" t="s">
        <v>84</v>
      </c>
      <c r="AY149" s="18" t="s">
        <v>175</v>
      </c>
      <c r="BE149" s="200">
        <f>IF(N149="základní",J149,0)</f>
        <v>0</v>
      </c>
      <c r="BF149" s="200">
        <f>IF(N149="snížená",J149,0)</f>
        <v>0</v>
      </c>
      <c r="BG149" s="200">
        <f>IF(N149="zákl. přenesená",J149,0)</f>
        <v>0</v>
      </c>
      <c r="BH149" s="200">
        <f>IF(N149="sníž. přenesená",J149,0)</f>
        <v>0</v>
      </c>
      <c r="BI149" s="200">
        <f>IF(N149="nulová",J149,0)</f>
        <v>0</v>
      </c>
      <c r="BJ149" s="18" t="s">
        <v>82</v>
      </c>
      <c r="BK149" s="200">
        <f>ROUND(I149*H149,2)</f>
        <v>0</v>
      </c>
      <c r="BL149" s="18" t="s">
        <v>279</v>
      </c>
      <c r="BM149" s="199" t="s">
        <v>1444</v>
      </c>
    </row>
    <row r="150" spans="1:47" s="2" customFormat="1" ht="29.25">
      <c r="A150" s="35"/>
      <c r="B150" s="36"/>
      <c r="C150" s="37"/>
      <c r="D150" s="201" t="s">
        <v>185</v>
      </c>
      <c r="E150" s="37"/>
      <c r="F150" s="202" t="s">
        <v>1445</v>
      </c>
      <c r="G150" s="37"/>
      <c r="H150" s="37"/>
      <c r="I150" s="203"/>
      <c r="J150" s="37"/>
      <c r="K150" s="37"/>
      <c r="L150" s="40"/>
      <c r="M150" s="204"/>
      <c r="N150" s="205"/>
      <c r="O150" s="72"/>
      <c r="P150" s="72"/>
      <c r="Q150" s="72"/>
      <c r="R150" s="72"/>
      <c r="S150" s="72"/>
      <c r="T150" s="73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8" t="s">
        <v>185</v>
      </c>
      <c r="AU150" s="18" t="s">
        <v>84</v>
      </c>
    </row>
    <row r="151" spans="1:47" s="2" customFormat="1" ht="12">
      <c r="A151" s="35"/>
      <c r="B151" s="36"/>
      <c r="C151" s="37"/>
      <c r="D151" s="206" t="s">
        <v>187</v>
      </c>
      <c r="E151" s="37"/>
      <c r="F151" s="207" t="s">
        <v>1446</v>
      </c>
      <c r="G151" s="37"/>
      <c r="H151" s="37"/>
      <c r="I151" s="203"/>
      <c r="J151" s="37"/>
      <c r="K151" s="37"/>
      <c r="L151" s="40"/>
      <c r="M151" s="204"/>
      <c r="N151" s="205"/>
      <c r="O151" s="72"/>
      <c r="P151" s="72"/>
      <c r="Q151" s="72"/>
      <c r="R151" s="72"/>
      <c r="S151" s="72"/>
      <c r="T151" s="73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8" t="s">
        <v>187</v>
      </c>
      <c r="AU151" s="18" t="s">
        <v>84</v>
      </c>
    </row>
    <row r="152" spans="2:63" s="12" customFormat="1" ht="22.9" customHeight="1">
      <c r="B152" s="172"/>
      <c r="C152" s="173"/>
      <c r="D152" s="174" t="s">
        <v>73</v>
      </c>
      <c r="E152" s="186" t="s">
        <v>1447</v>
      </c>
      <c r="F152" s="186" t="s">
        <v>1448</v>
      </c>
      <c r="G152" s="173"/>
      <c r="H152" s="173"/>
      <c r="I152" s="176"/>
      <c r="J152" s="187">
        <f>BK152</f>
        <v>0</v>
      </c>
      <c r="K152" s="173"/>
      <c r="L152" s="178"/>
      <c r="M152" s="179"/>
      <c r="N152" s="180"/>
      <c r="O152" s="180"/>
      <c r="P152" s="181">
        <f>SUM(P153:P165)</f>
        <v>0</v>
      </c>
      <c r="Q152" s="180"/>
      <c r="R152" s="181">
        <f>SUM(R153:R165)</f>
        <v>0.03072</v>
      </c>
      <c r="S152" s="180"/>
      <c r="T152" s="182">
        <f>SUM(T153:T165)</f>
        <v>0.025367999999999998</v>
      </c>
      <c r="AR152" s="183" t="s">
        <v>84</v>
      </c>
      <c r="AT152" s="184" t="s">
        <v>73</v>
      </c>
      <c r="AU152" s="184" t="s">
        <v>82</v>
      </c>
      <c r="AY152" s="183" t="s">
        <v>175</v>
      </c>
      <c r="BK152" s="185">
        <f>SUM(BK153:BK165)</f>
        <v>0</v>
      </c>
    </row>
    <row r="153" spans="1:65" s="2" customFormat="1" ht="14.45" customHeight="1">
      <c r="A153" s="35"/>
      <c r="B153" s="36"/>
      <c r="C153" s="188" t="s">
        <v>8</v>
      </c>
      <c r="D153" s="188" t="s">
        <v>178</v>
      </c>
      <c r="E153" s="189" t="s">
        <v>1449</v>
      </c>
      <c r="F153" s="190" t="s">
        <v>1450</v>
      </c>
      <c r="G153" s="191" t="s">
        <v>181</v>
      </c>
      <c r="H153" s="192">
        <v>2.4</v>
      </c>
      <c r="I153" s="193"/>
      <c r="J153" s="194">
        <f>ROUND(I153*H153,2)</f>
        <v>0</v>
      </c>
      <c r="K153" s="190" t="s">
        <v>182</v>
      </c>
      <c r="L153" s="40"/>
      <c r="M153" s="195" t="s">
        <v>1</v>
      </c>
      <c r="N153" s="196" t="s">
        <v>39</v>
      </c>
      <c r="O153" s="72"/>
      <c r="P153" s="197">
        <f>O153*H153</f>
        <v>0</v>
      </c>
      <c r="Q153" s="197">
        <v>0</v>
      </c>
      <c r="R153" s="197">
        <f>Q153*H153</f>
        <v>0</v>
      </c>
      <c r="S153" s="197">
        <v>0.01057</v>
      </c>
      <c r="T153" s="198">
        <f>S153*H153</f>
        <v>0.025367999999999998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99" t="s">
        <v>279</v>
      </c>
      <c r="AT153" s="199" t="s">
        <v>178</v>
      </c>
      <c r="AU153" s="199" t="s">
        <v>84</v>
      </c>
      <c r="AY153" s="18" t="s">
        <v>175</v>
      </c>
      <c r="BE153" s="200">
        <f>IF(N153="základní",J153,0)</f>
        <v>0</v>
      </c>
      <c r="BF153" s="200">
        <f>IF(N153="snížená",J153,0)</f>
        <v>0</v>
      </c>
      <c r="BG153" s="200">
        <f>IF(N153="zákl. přenesená",J153,0)</f>
        <v>0</v>
      </c>
      <c r="BH153" s="200">
        <f>IF(N153="sníž. přenesená",J153,0)</f>
        <v>0</v>
      </c>
      <c r="BI153" s="200">
        <f>IF(N153="nulová",J153,0)</f>
        <v>0</v>
      </c>
      <c r="BJ153" s="18" t="s">
        <v>82</v>
      </c>
      <c r="BK153" s="200">
        <f>ROUND(I153*H153,2)</f>
        <v>0</v>
      </c>
      <c r="BL153" s="18" t="s">
        <v>279</v>
      </c>
      <c r="BM153" s="199" t="s">
        <v>1451</v>
      </c>
    </row>
    <row r="154" spans="1:47" s="2" customFormat="1" ht="12">
      <c r="A154" s="35"/>
      <c r="B154" s="36"/>
      <c r="C154" s="37"/>
      <c r="D154" s="201" t="s">
        <v>185</v>
      </c>
      <c r="E154" s="37"/>
      <c r="F154" s="202" t="s">
        <v>1452</v>
      </c>
      <c r="G154" s="37"/>
      <c r="H154" s="37"/>
      <c r="I154" s="203"/>
      <c r="J154" s="37"/>
      <c r="K154" s="37"/>
      <c r="L154" s="40"/>
      <c r="M154" s="204"/>
      <c r="N154" s="205"/>
      <c r="O154" s="72"/>
      <c r="P154" s="72"/>
      <c r="Q154" s="72"/>
      <c r="R154" s="72"/>
      <c r="S154" s="72"/>
      <c r="T154" s="73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8" t="s">
        <v>185</v>
      </c>
      <c r="AU154" s="18" t="s">
        <v>84</v>
      </c>
    </row>
    <row r="155" spans="1:47" s="2" customFormat="1" ht="12">
      <c r="A155" s="35"/>
      <c r="B155" s="36"/>
      <c r="C155" s="37"/>
      <c r="D155" s="206" t="s">
        <v>187</v>
      </c>
      <c r="E155" s="37"/>
      <c r="F155" s="207" t="s">
        <v>1453</v>
      </c>
      <c r="G155" s="37"/>
      <c r="H155" s="37"/>
      <c r="I155" s="203"/>
      <c r="J155" s="37"/>
      <c r="K155" s="37"/>
      <c r="L155" s="40"/>
      <c r="M155" s="204"/>
      <c r="N155" s="205"/>
      <c r="O155" s="72"/>
      <c r="P155" s="72"/>
      <c r="Q155" s="72"/>
      <c r="R155" s="72"/>
      <c r="S155" s="72"/>
      <c r="T155" s="73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8" t="s">
        <v>187</v>
      </c>
      <c r="AU155" s="18" t="s">
        <v>84</v>
      </c>
    </row>
    <row r="156" spans="2:51" s="13" customFormat="1" ht="12">
      <c r="B156" s="208"/>
      <c r="C156" s="209"/>
      <c r="D156" s="201" t="s">
        <v>189</v>
      </c>
      <c r="E156" s="210" t="s">
        <v>1</v>
      </c>
      <c r="F156" s="211" t="s">
        <v>1454</v>
      </c>
      <c r="G156" s="209"/>
      <c r="H156" s="212">
        <v>2.4</v>
      </c>
      <c r="I156" s="213"/>
      <c r="J156" s="209"/>
      <c r="K156" s="209"/>
      <c r="L156" s="214"/>
      <c r="M156" s="215"/>
      <c r="N156" s="216"/>
      <c r="O156" s="216"/>
      <c r="P156" s="216"/>
      <c r="Q156" s="216"/>
      <c r="R156" s="216"/>
      <c r="S156" s="216"/>
      <c r="T156" s="217"/>
      <c r="AT156" s="218" t="s">
        <v>189</v>
      </c>
      <c r="AU156" s="218" t="s">
        <v>84</v>
      </c>
      <c r="AV156" s="13" t="s">
        <v>84</v>
      </c>
      <c r="AW156" s="13" t="s">
        <v>30</v>
      </c>
      <c r="AX156" s="13" t="s">
        <v>82</v>
      </c>
      <c r="AY156" s="218" t="s">
        <v>175</v>
      </c>
    </row>
    <row r="157" spans="1:65" s="2" customFormat="1" ht="14.45" customHeight="1">
      <c r="A157" s="35"/>
      <c r="B157" s="36"/>
      <c r="C157" s="188" t="s">
        <v>260</v>
      </c>
      <c r="D157" s="188" t="s">
        <v>178</v>
      </c>
      <c r="E157" s="189" t="s">
        <v>1455</v>
      </c>
      <c r="F157" s="190" t="s">
        <v>1456</v>
      </c>
      <c r="G157" s="191" t="s">
        <v>181</v>
      </c>
      <c r="H157" s="192">
        <v>2.4</v>
      </c>
      <c r="I157" s="193"/>
      <c r="J157" s="194">
        <f>ROUND(I157*H157,2)</f>
        <v>0</v>
      </c>
      <c r="K157" s="190" t="s">
        <v>182</v>
      </c>
      <c r="L157" s="40"/>
      <c r="M157" s="195" t="s">
        <v>1</v>
      </c>
      <c r="N157" s="196" t="s">
        <v>39</v>
      </c>
      <c r="O157" s="72"/>
      <c r="P157" s="197">
        <f>O157*H157</f>
        <v>0</v>
      </c>
      <c r="Q157" s="197">
        <v>0.00205</v>
      </c>
      <c r="R157" s="197">
        <f>Q157*H157</f>
        <v>0.00492</v>
      </c>
      <c r="S157" s="197">
        <v>0</v>
      </c>
      <c r="T157" s="198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9" t="s">
        <v>279</v>
      </c>
      <c r="AT157" s="199" t="s">
        <v>178</v>
      </c>
      <c r="AU157" s="199" t="s">
        <v>84</v>
      </c>
      <c r="AY157" s="18" t="s">
        <v>175</v>
      </c>
      <c r="BE157" s="200">
        <f>IF(N157="základní",J157,0)</f>
        <v>0</v>
      </c>
      <c r="BF157" s="200">
        <f>IF(N157="snížená",J157,0)</f>
        <v>0</v>
      </c>
      <c r="BG157" s="200">
        <f>IF(N157="zákl. přenesená",J157,0)</f>
        <v>0</v>
      </c>
      <c r="BH157" s="200">
        <f>IF(N157="sníž. přenesená",J157,0)</f>
        <v>0</v>
      </c>
      <c r="BI157" s="200">
        <f>IF(N157="nulová",J157,0)</f>
        <v>0</v>
      </c>
      <c r="BJ157" s="18" t="s">
        <v>82</v>
      </c>
      <c r="BK157" s="200">
        <f>ROUND(I157*H157,2)</f>
        <v>0</v>
      </c>
      <c r="BL157" s="18" t="s">
        <v>279</v>
      </c>
      <c r="BM157" s="199" t="s">
        <v>1457</v>
      </c>
    </row>
    <row r="158" spans="1:47" s="2" customFormat="1" ht="12">
      <c r="A158" s="35"/>
      <c r="B158" s="36"/>
      <c r="C158" s="37"/>
      <c r="D158" s="201" t="s">
        <v>185</v>
      </c>
      <c r="E158" s="37"/>
      <c r="F158" s="202" t="s">
        <v>1458</v>
      </c>
      <c r="G158" s="37"/>
      <c r="H158" s="37"/>
      <c r="I158" s="203"/>
      <c r="J158" s="37"/>
      <c r="K158" s="37"/>
      <c r="L158" s="40"/>
      <c r="M158" s="204"/>
      <c r="N158" s="205"/>
      <c r="O158" s="72"/>
      <c r="P158" s="72"/>
      <c r="Q158" s="72"/>
      <c r="R158" s="72"/>
      <c r="S158" s="72"/>
      <c r="T158" s="73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8" t="s">
        <v>185</v>
      </c>
      <c r="AU158" s="18" t="s">
        <v>84</v>
      </c>
    </row>
    <row r="159" spans="1:47" s="2" customFormat="1" ht="12">
      <c r="A159" s="35"/>
      <c r="B159" s="36"/>
      <c r="C159" s="37"/>
      <c r="D159" s="206" t="s">
        <v>187</v>
      </c>
      <c r="E159" s="37"/>
      <c r="F159" s="207" t="s">
        <v>1459</v>
      </c>
      <c r="G159" s="37"/>
      <c r="H159" s="37"/>
      <c r="I159" s="203"/>
      <c r="J159" s="37"/>
      <c r="K159" s="37"/>
      <c r="L159" s="40"/>
      <c r="M159" s="204"/>
      <c r="N159" s="205"/>
      <c r="O159" s="72"/>
      <c r="P159" s="72"/>
      <c r="Q159" s="72"/>
      <c r="R159" s="72"/>
      <c r="S159" s="72"/>
      <c r="T159" s="73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8" t="s">
        <v>187</v>
      </c>
      <c r="AU159" s="18" t="s">
        <v>84</v>
      </c>
    </row>
    <row r="160" spans="1:65" s="2" customFormat="1" ht="22.15" customHeight="1">
      <c r="A160" s="35"/>
      <c r="B160" s="36"/>
      <c r="C160" s="188" t="s">
        <v>266</v>
      </c>
      <c r="D160" s="188" t="s">
        <v>178</v>
      </c>
      <c r="E160" s="189" t="s">
        <v>1460</v>
      </c>
      <c r="F160" s="190" t="s">
        <v>1461</v>
      </c>
      <c r="G160" s="191" t="s">
        <v>198</v>
      </c>
      <c r="H160" s="192">
        <v>1</v>
      </c>
      <c r="I160" s="193"/>
      <c r="J160" s="194">
        <f>ROUND(I160*H160,2)</f>
        <v>0</v>
      </c>
      <c r="K160" s="190" t="s">
        <v>182</v>
      </c>
      <c r="L160" s="40"/>
      <c r="M160" s="195" t="s">
        <v>1</v>
      </c>
      <c r="N160" s="196" t="s">
        <v>39</v>
      </c>
      <c r="O160" s="72"/>
      <c r="P160" s="197">
        <f>O160*H160</f>
        <v>0</v>
      </c>
      <c r="Q160" s="197">
        <v>0.0258</v>
      </c>
      <c r="R160" s="197">
        <f>Q160*H160</f>
        <v>0.0258</v>
      </c>
      <c r="S160" s="197">
        <v>0</v>
      </c>
      <c r="T160" s="198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9" t="s">
        <v>279</v>
      </c>
      <c r="AT160" s="199" t="s">
        <v>178</v>
      </c>
      <c r="AU160" s="199" t="s">
        <v>84</v>
      </c>
      <c r="AY160" s="18" t="s">
        <v>175</v>
      </c>
      <c r="BE160" s="200">
        <f>IF(N160="základní",J160,0)</f>
        <v>0</v>
      </c>
      <c r="BF160" s="200">
        <f>IF(N160="snížená",J160,0)</f>
        <v>0</v>
      </c>
      <c r="BG160" s="200">
        <f>IF(N160="zákl. přenesená",J160,0)</f>
        <v>0</v>
      </c>
      <c r="BH160" s="200">
        <f>IF(N160="sníž. přenesená",J160,0)</f>
        <v>0</v>
      </c>
      <c r="BI160" s="200">
        <f>IF(N160="nulová",J160,0)</f>
        <v>0</v>
      </c>
      <c r="BJ160" s="18" t="s">
        <v>82</v>
      </c>
      <c r="BK160" s="200">
        <f>ROUND(I160*H160,2)</f>
        <v>0</v>
      </c>
      <c r="BL160" s="18" t="s">
        <v>279</v>
      </c>
      <c r="BM160" s="199" t="s">
        <v>1462</v>
      </c>
    </row>
    <row r="161" spans="1:47" s="2" customFormat="1" ht="19.5">
      <c r="A161" s="35"/>
      <c r="B161" s="36"/>
      <c r="C161" s="37"/>
      <c r="D161" s="201" t="s">
        <v>185</v>
      </c>
      <c r="E161" s="37"/>
      <c r="F161" s="202" t="s">
        <v>1463</v>
      </c>
      <c r="G161" s="37"/>
      <c r="H161" s="37"/>
      <c r="I161" s="203"/>
      <c r="J161" s="37"/>
      <c r="K161" s="37"/>
      <c r="L161" s="40"/>
      <c r="M161" s="204"/>
      <c r="N161" s="205"/>
      <c r="O161" s="72"/>
      <c r="P161" s="72"/>
      <c r="Q161" s="72"/>
      <c r="R161" s="72"/>
      <c r="S161" s="72"/>
      <c r="T161" s="73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8" t="s">
        <v>185</v>
      </c>
      <c r="AU161" s="18" t="s">
        <v>84</v>
      </c>
    </row>
    <row r="162" spans="1:47" s="2" customFormat="1" ht="12">
      <c r="A162" s="35"/>
      <c r="B162" s="36"/>
      <c r="C162" s="37"/>
      <c r="D162" s="206" t="s">
        <v>187</v>
      </c>
      <c r="E162" s="37"/>
      <c r="F162" s="207" t="s">
        <v>1464</v>
      </c>
      <c r="G162" s="37"/>
      <c r="H162" s="37"/>
      <c r="I162" s="203"/>
      <c r="J162" s="37"/>
      <c r="K162" s="37"/>
      <c r="L162" s="40"/>
      <c r="M162" s="204"/>
      <c r="N162" s="205"/>
      <c r="O162" s="72"/>
      <c r="P162" s="72"/>
      <c r="Q162" s="72"/>
      <c r="R162" s="72"/>
      <c r="S162" s="72"/>
      <c r="T162" s="73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8" t="s">
        <v>187</v>
      </c>
      <c r="AU162" s="18" t="s">
        <v>84</v>
      </c>
    </row>
    <row r="163" spans="1:65" s="2" customFormat="1" ht="22.15" customHeight="1">
      <c r="A163" s="35"/>
      <c r="B163" s="36"/>
      <c r="C163" s="188" t="s">
        <v>272</v>
      </c>
      <c r="D163" s="188" t="s">
        <v>178</v>
      </c>
      <c r="E163" s="189" t="s">
        <v>1465</v>
      </c>
      <c r="F163" s="190" t="s">
        <v>1466</v>
      </c>
      <c r="G163" s="191" t="s">
        <v>363</v>
      </c>
      <c r="H163" s="192">
        <v>0.031</v>
      </c>
      <c r="I163" s="193"/>
      <c r="J163" s="194">
        <f>ROUND(I163*H163,2)</f>
        <v>0</v>
      </c>
      <c r="K163" s="190" t="s">
        <v>182</v>
      </c>
      <c r="L163" s="40"/>
      <c r="M163" s="195" t="s">
        <v>1</v>
      </c>
      <c r="N163" s="196" t="s">
        <v>39</v>
      </c>
      <c r="O163" s="72"/>
      <c r="P163" s="197">
        <f>O163*H163</f>
        <v>0</v>
      </c>
      <c r="Q163" s="197">
        <v>0</v>
      </c>
      <c r="R163" s="197">
        <f>Q163*H163</f>
        <v>0</v>
      </c>
      <c r="S163" s="197">
        <v>0</v>
      </c>
      <c r="T163" s="198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99" t="s">
        <v>279</v>
      </c>
      <c r="AT163" s="199" t="s">
        <v>178</v>
      </c>
      <c r="AU163" s="199" t="s">
        <v>84</v>
      </c>
      <c r="AY163" s="18" t="s">
        <v>175</v>
      </c>
      <c r="BE163" s="200">
        <f>IF(N163="základní",J163,0)</f>
        <v>0</v>
      </c>
      <c r="BF163" s="200">
        <f>IF(N163="snížená",J163,0)</f>
        <v>0</v>
      </c>
      <c r="BG163" s="200">
        <f>IF(N163="zákl. přenesená",J163,0)</f>
        <v>0</v>
      </c>
      <c r="BH163" s="200">
        <f>IF(N163="sníž. přenesená",J163,0)</f>
        <v>0</v>
      </c>
      <c r="BI163" s="200">
        <f>IF(N163="nulová",J163,0)</f>
        <v>0</v>
      </c>
      <c r="BJ163" s="18" t="s">
        <v>82</v>
      </c>
      <c r="BK163" s="200">
        <f>ROUND(I163*H163,2)</f>
        <v>0</v>
      </c>
      <c r="BL163" s="18" t="s">
        <v>279</v>
      </c>
      <c r="BM163" s="199" t="s">
        <v>1467</v>
      </c>
    </row>
    <row r="164" spans="1:47" s="2" customFormat="1" ht="29.25">
      <c r="A164" s="35"/>
      <c r="B164" s="36"/>
      <c r="C164" s="37"/>
      <c r="D164" s="201" t="s">
        <v>185</v>
      </c>
      <c r="E164" s="37"/>
      <c r="F164" s="202" t="s">
        <v>1468</v>
      </c>
      <c r="G164" s="37"/>
      <c r="H164" s="37"/>
      <c r="I164" s="203"/>
      <c r="J164" s="37"/>
      <c r="K164" s="37"/>
      <c r="L164" s="40"/>
      <c r="M164" s="204"/>
      <c r="N164" s="205"/>
      <c r="O164" s="72"/>
      <c r="P164" s="72"/>
      <c r="Q164" s="72"/>
      <c r="R164" s="72"/>
      <c r="S164" s="72"/>
      <c r="T164" s="73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8" t="s">
        <v>185</v>
      </c>
      <c r="AU164" s="18" t="s">
        <v>84</v>
      </c>
    </row>
    <row r="165" spans="1:47" s="2" customFormat="1" ht="12">
      <c r="A165" s="35"/>
      <c r="B165" s="36"/>
      <c r="C165" s="37"/>
      <c r="D165" s="206" t="s">
        <v>187</v>
      </c>
      <c r="E165" s="37"/>
      <c r="F165" s="207" t="s">
        <v>1469</v>
      </c>
      <c r="G165" s="37"/>
      <c r="H165" s="37"/>
      <c r="I165" s="203"/>
      <c r="J165" s="37"/>
      <c r="K165" s="37"/>
      <c r="L165" s="40"/>
      <c r="M165" s="204"/>
      <c r="N165" s="205"/>
      <c r="O165" s="72"/>
      <c r="P165" s="72"/>
      <c r="Q165" s="72"/>
      <c r="R165" s="72"/>
      <c r="S165" s="72"/>
      <c r="T165" s="73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8" t="s">
        <v>187</v>
      </c>
      <c r="AU165" s="18" t="s">
        <v>84</v>
      </c>
    </row>
    <row r="166" spans="2:63" s="12" customFormat="1" ht="22.9" customHeight="1">
      <c r="B166" s="172"/>
      <c r="C166" s="173"/>
      <c r="D166" s="174" t="s">
        <v>73</v>
      </c>
      <c r="E166" s="186" t="s">
        <v>1470</v>
      </c>
      <c r="F166" s="186" t="s">
        <v>1471</v>
      </c>
      <c r="G166" s="173"/>
      <c r="H166" s="173"/>
      <c r="I166" s="176"/>
      <c r="J166" s="187">
        <f>BK166</f>
        <v>0</v>
      </c>
      <c r="K166" s="173"/>
      <c r="L166" s="178"/>
      <c r="M166" s="179"/>
      <c r="N166" s="180"/>
      <c r="O166" s="180"/>
      <c r="P166" s="181">
        <f>SUM(P167:P175)</f>
        <v>0</v>
      </c>
      <c r="Q166" s="180"/>
      <c r="R166" s="181">
        <f>SUM(R167:R175)</f>
        <v>0.0007000000000000001</v>
      </c>
      <c r="S166" s="180"/>
      <c r="T166" s="182">
        <f>SUM(T167:T175)</f>
        <v>0</v>
      </c>
      <c r="AR166" s="183" t="s">
        <v>84</v>
      </c>
      <c r="AT166" s="184" t="s">
        <v>73</v>
      </c>
      <c r="AU166" s="184" t="s">
        <v>82</v>
      </c>
      <c r="AY166" s="183" t="s">
        <v>175</v>
      </c>
      <c r="BK166" s="185">
        <f>SUM(BK167:BK175)</f>
        <v>0</v>
      </c>
    </row>
    <row r="167" spans="1:65" s="2" customFormat="1" ht="22.15" customHeight="1">
      <c r="A167" s="35"/>
      <c r="B167" s="36"/>
      <c r="C167" s="188" t="s">
        <v>279</v>
      </c>
      <c r="D167" s="188" t="s">
        <v>178</v>
      </c>
      <c r="E167" s="189" t="s">
        <v>1472</v>
      </c>
      <c r="F167" s="190" t="s">
        <v>1473</v>
      </c>
      <c r="G167" s="191" t="s">
        <v>306</v>
      </c>
      <c r="H167" s="192">
        <v>10</v>
      </c>
      <c r="I167" s="193"/>
      <c r="J167" s="194">
        <f>ROUND(I167*H167,2)</f>
        <v>0</v>
      </c>
      <c r="K167" s="190" t="s">
        <v>182</v>
      </c>
      <c r="L167" s="40"/>
      <c r="M167" s="195" t="s">
        <v>1</v>
      </c>
      <c r="N167" s="196" t="s">
        <v>39</v>
      </c>
      <c r="O167" s="72"/>
      <c r="P167" s="197">
        <f>O167*H167</f>
        <v>0</v>
      </c>
      <c r="Q167" s="197">
        <v>2E-05</v>
      </c>
      <c r="R167" s="197">
        <f>Q167*H167</f>
        <v>0.0002</v>
      </c>
      <c r="S167" s="197">
        <v>0</v>
      </c>
      <c r="T167" s="198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99" t="s">
        <v>279</v>
      </c>
      <c r="AT167" s="199" t="s">
        <v>178</v>
      </c>
      <c r="AU167" s="199" t="s">
        <v>84</v>
      </c>
      <c r="AY167" s="18" t="s">
        <v>175</v>
      </c>
      <c r="BE167" s="200">
        <f>IF(N167="základní",J167,0)</f>
        <v>0</v>
      </c>
      <c r="BF167" s="200">
        <f>IF(N167="snížená",J167,0)</f>
        <v>0</v>
      </c>
      <c r="BG167" s="200">
        <f>IF(N167="zákl. přenesená",J167,0)</f>
        <v>0</v>
      </c>
      <c r="BH167" s="200">
        <f>IF(N167="sníž. přenesená",J167,0)</f>
        <v>0</v>
      </c>
      <c r="BI167" s="200">
        <f>IF(N167="nulová",J167,0)</f>
        <v>0</v>
      </c>
      <c r="BJ167" s="18" t="s">
        <v>82</v>
      </c>
      <c r="BK167" s="200">
        <f>ROUND(I167*H167,2)</f>
        <v>0</v>
      </c>
      <c r="BL167" s="18" t="s">
        <v>279</v>
      </c>
      <c r="BM167" s="199" t="s">
        <v>1474</v>
      </c>
    </row>
    <row r="168" spans="1:47" s="2" customFormat="1" ht="19.5">
      <c r="A168" s="35"/>
      <c r="B168" s="36"/>
      <c r="C168" s="37"/>
      <c r="D168" s="201" t="s">
        <v>185</v>
      </c>
      <c r="E168" s="37"/>
      <c r="F168" s="202" t="s">
        <v>1475</v>
      </c>
      <c r="G168" s="37"/>
      <c r="H168" s="37"/>
      <c r="I168" s="203"/>
      <c r="J168" s="37"/>
      <c r="K168" s="37"/>
      <c r="L168" s="40"/>
      <c r="M168" s="204"/>
      <c r="N168" s="205"/>
      <c r="O168" s="72"/>
      <c r="P168" s="72"/>
      <c r="Q168" s="72"/>
      <c r="R168" s="72"/>
      <c r="S168" s="72"/>
      <c r="T168" s="73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8" t="s">
        <v>185</v>
      </c>
      <c r="AU168" s="18" t="s">
        <v>84</v>
      </c>
    </row>
    <row r="169" spans="1:47" s="2" customFormat="1" ht="12">
      <c r="A169" s="35"/>
      <c r="B169" s="36"/>
      <c r="C169" s="37"/>
      <c r="D169" s="206" t="s">
        <v>187</v>
      </c>
      <c r="E169" s="37"/>
      <c r="F169" s="207" t="s">
        <v>1476</v>
      </c>
      <c r="G169" s="37"/>
      <c r="H169" s="37"/>
      <c r="I169" s="203"/>
      <c r="J169" s="37"/>
      <c r="K169" s="37"/>
      <c r="L169" s="40"/>
      <c r="M169" s="204"/>
      <c r="N169" s="205"/>
      <c r="O169" s="72"/>
      <c r="P169" s="72"/>
      <c r="Q169" s="72"/>
      <c r="R169" s="72"/>
      <c r="S169" s="72"/>
      <c r="T169" s="73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8" t="s">
        <v>187</v>
      </c>
      <c r="AU169" s="18" t="s">
        <v>84</v>
      </c>
    </row>
    <row r="170" spans="1:65" s="2" customFormat="1" ht="22.15" customHeight="1">
      <c r="A170" s="35"/>
      <c r="B170" s="36"/>
      <c r="C170" s="188" t="s">
        <v>286</v>
      </c>
      <c r="D170" s="188" t="s">
        <v>178</v>
      </c>
      <c r="E170" s="189" t="s">
        <v>1477</v>
      </c>
      <c r="F170" s="190" t="s">
        <v>1478</v>
      </c>
      <c r="G170" s="191" t="s">
        <v>306</v>
      </c>
      <c r="H170" s="192">
        <v>10</v>
      </c>
      <c r="I170" s="193"/>
      <c r="J170" s="194">
        <f>ROUND(I170*H170,2)</f>
        <v>0</v>
      </c>
      <c r="K170" s="190" t="s">
        <v>182</v>
      </c>
      <c r="L170" s="40"/>
      <c r="M170" s="195" t="s">
        <v>1</v>
      </c>
      <c r="N170" s="196" t="s">
        <v>39</v>
      </c>
      <c r="O170" s="72"/>
      <c r="P170" s="197">
        <f>O170*H170</f>
        <v>0</v>
      </c>
      <c r="Q170" s="197">
        <v>2E-05</v>
      </c>
      <c r="R170" s="197">
        <f>Q170*H170</f>
        <v>0.0002</v>
      </c>
      <c r="S170" s="197">
        <v>0</v>
      </c>
      <c r="T170" s="198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99" t="s">
        <v>279</v>
      </c>
      <c r="AT170" s="199" t="s">
        <v>178</v>
      </c>
      <c r="AU170" s="199" t="s">
        <v>84</v>
      </c>
      <c r="AY170" s="18" t="s">
        <v>175</v>
      </c>
      <c r="BE170" s="200">
        <f>IF(N170="základní",J170,0)</f>
        <v>0</v>
      </c>
      <c r="BF170" s="200">
        <f>IF(N170="snížená",J170,0)</f>
        <v>0</v>
      </c>
      <c r="BG170" s="200">
        <f>IF(N170="zákl. přenesená",J170,0)</f>
        <v>0</v>
      </c>
      <c r="BH170" s="200">
        <f>IF(N170="sníž. přenesená",J170,0)</f>
        <v>0</v>
      </c>
      <c r="BI170" s="200">
        <f>IF(N170="nulová",J170,0)</f>
        <v>0</v>
      </c>
      <c r="BJ170" s="18" t="s">
        <v>82</v>
      </c>
      <c r="BK170" s="200">
        <f>ROUND(I170*H170,2)</f>
        <v>0</v>
      </c>
      <c r="BL170" s="18" t="s">
        <v>279</v>
      </c>
      <c r="BM170" s="199" t="s">
        <v>1479</v>
      </c>
    </row>
    <row r="171" spans="1:47" s="2" customFormat="1" ht="19.5">
      <c r="A171" s="35"/>
      <c r="B171" s="36"/>
      <c r="C171" s="37"/>
      <c r="D171" s="201" t="s">
        <v>185</v>
      </c>
      <c r="E171" s="37"/>
      <c r="F171" s="202" t="s">
        <v>1480</v>
      </c>
      <c r="G171" s="37"/>
      <c r="H171" s="37"/>
      <c r="I171" s="203"/>
      <c r="J171" s="37"/>
      <c r="K171" s="37"/>
      <c r="L171" s="40"/>
      <c r="M171" s="204"/>
      <c r="N171" s="205"/>
      <c r="O171" s="72"/>
      <c r="P171" s="72"/>
      <c r="Q171" s="72"/>
      <c r="R171" s="72"/>
      <c r="S171" s="72"/>
      <c r="T171" s="73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8" t="s">
        <v>185</v>
      </c>
      <c r="AU171" s="18" t="s">
        <v>84</v>
      </c>
    </row>
    <row r="172" spans="1:47" s="2" customFormat="1" ht="12">
      <c r="A172" s="35"/>
      <c r="B172" s="36"/>
      <c r="C172" s="37"/>
      <c r="D172" s="206" t="s">
        <v>187</v>
      </c>
      <c r="E172" s="37"/>
      <c r="F172" s="207" t="s">
        <v>1481</v>
      </c>
      <c r="G172" s="37"/>
      <c r="H172" s="37"/>
      <c r="I172" s="203"/>
      <c r="J172" s="37"/>
      <c r="K172" s="37"/>
      <c r="L172" s="40"/>
      <c r="M172" s="204"/>
      <c r="N172" s="205"/>
      <c r="O172" s="72"/>
      <c r="P172" s="72"/>
      <c r="Q172" s="72"/>
      <c r="R172" s="72"/>
      <c r="S172" s="72"/>
      <c r="T172" s="73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8" t="s">
        <v>187</v>
      </c>
      <c r="AU172" s="18" t="s">
        <v>84</v>
      </c>
    </row>
    <row r="173" spans="1:65" s="2" customFormat="1" ht="19.9" customHeight="1">
      <c r="A173" s="35"/>
      <c r="B173" s="36"/>
      <c r="C173" s="188" t="s">
        <v>292</v>
      </c>
      <c r="D173" s="188" t="s">
        <v>178</v>
      </c>
      <c r="E173" s="189" t="s">
        <v>1482</v>
      </c>
      <c r="F173" s="190" t="s">
        <v>1483</v>
      </c>
      <c r="G173" s="191" t="s">
        <v>306</v>
      </c>
      <c r="H173" s="192">
        <v>10</v>
      </c>
      <c r="I173" s="193"/>
      <c r="J173" s="194">
        <f>ROUND(I173*H173,2)</f>
        <v>0</v>
      </c>
      <c r="K173" s="190" t="s">
        <v>182</v>
      </c>
      <c r="L173" s="40"/>
      <c r="M173" s="195" t="s">
        <v>1</v>
      </c>
      <c r="N173" s="196" t="s">
        <v>39</v>
      </c>
      <c r="O173" s="72"/>
      <c r="P173" s="197">
        <f>O173*H173</f>
        <v>0</v>
      </c>
      <c r="Q173" s="197">
        <v>3E-05</v>
      </c>
      <c r="R173" s="197">
        <f>Q173*H173</f>
        <v>0.00030000000000000003</v>
      </c>
      <c r="S173" s="197">
        <v>0</v>
      </c>
      <c r="T173" s="198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9" t="s">
        <v>279</v>
      </c>
      <c r="AT173" s="199" t="s">
        <v>178</v>
      </c>
      <c r="AU173" s="199" t="s">
        <v>84</v>
      </c>
      <c r="AY173" s="18" t="s">
        <v>175</v>
      </c>
      <c r="BE173" s="200">
        <f>IF(N173="základní",J173,0)</f>
        <v>0</v>
      </c>
      <c r="BF173" s="200">
        <f>IF(N173="snížená",J173,0)</f>
        <v>0</v>
      </c>
      <c r="BG173" s="200">
        <f>IF(N173="zákl. přenesená",J173,0)</f>
        <v>0</v>
      </c>
      <c r="BH173" s="200">
        <f>IF(N173="sníž. přenesená",J173,0)</f>
        <v>0</v>
      </c>
      <c r="BI173" s="200">
        <f>IF(N173="nulová",J173,0)</f>
        <v>0</v>
      </c>
      <c r="BJ173" s="18" t="s">
        <v>82</v>
      </c>
      <c r="BK173" s="200">
        <f>ROUND(I173*H173,2)</f>
        <v>0</v>
      </c>
      <c r="BL173" s="18" t="s">
        <v>279</v>
      </c>
      <c r="BM173" s="199" t="s">
        <v>1484</v>
      </c>
    </row>
    <row r="174" spans="1:47" s="2" customFormat="1" ht="19.5">
      <c r="A174" s="35"/>
      <c r="B174" s="36"/>
      <c r="C174" s="37"/>
      <c r="D174" s="201" t="s">
        <v>185</v>
      </c>
      <c r="E174" s="37"/>
      <c r="F174" s="202" t="s">
        <v>1485</v>
      </c>
      <c r="G174" s="37"/>
      <c r="H174" s="37"/>
      <c r="I174" s="203"/>
      <c r="J174" s="37"/>
      <c r="K174" s="37"/>
      <c r="L174" s="40"/>
      <c r="M174" s="204"/>
      <c r="N174" s="205"/>
      <c r="O174" s="72"/>
      <c r="P174" s="72"/>
      <c r="Q174" s="72"/>
      <c r="R174" s="72"/>
      <c r="S174" s="72"/>
      <c r="T174" s="73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8" t="s">
        <v>185</v>
      </c>
      <c r="AU174" s="18" t="s">
        <v>84</v>
      </c>
    </row>
    <row r="175" spans="1:47" s="2" customFormat="1" ht="12">
      <c r="A175" s="35"/>
      <c r="B175" s="36"/>
      <c r="C175" s="37"/>
      <c r="D175" s="206" t="s">
        <v>187</v>
      </c>
      <c r="E175" s="37"/>
      <c r="F175" s="207" t="s">
        <v>1486</v>
      </c>
      <c r="G175" s="37"/>
      <c r="H175" s="37"/>
      <c r="I175" s="203"/>
      <c r="J175" s="37"/>
      <c r="K175" s="37"/>
      <c r="L175" s="40"/>
      <c r="M175" s="262"/>
      <c r="N175" s="263"/>
      <c r="O175" s="264"/>
      <c r="P175" s="264"/>
      <c r="Q175" s="264"/>
      <c r="R175" s="264"/>
      <c r="S175" s="264"/>
      <c r="T175" s="26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8" t="s">
        <v>187</v>
      </c>
      <c r="AU175" s="18" t="s">
        <v>84</v>
      </c>
    </row>
    <row r="176" spans="1:31" s="2" customFormat="1" ht="6.95" customHeight="1">
      <c r="A176" s="35"/>
      <c r="B176" s="55"/>
      <c r="C176" s="56"/>
      <c r="D176" s="56"/>
      <c r="E176" s="56"/>
      <c r="F176" s="56"/>
      <c r="G176" s="56"/>
      <c r="H176" s="56"/>
      <c r="I176" s="56"/>
      <c r="J176" s="56"/>
      <c r="K176" s="56"/>
      <c r="L176" s="40"/>
      <c r="M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</row>
  </sheetData>
  <sheetProtection algorithmName="SHA-512" hashValue="7qp0SHMlOBtNgihz1iU1cnMr5EwNpTPA2U6N4gpgIHlUAeUxMtmnvqnEl+znNCFE255NP0zuLjuctSJLT6yIZA==" saltValue="bLJyQ4+A1toRB5Ggg973xLxlkUFjO+74ihlUK0gZR99g6rC91j3f8T45HuGxlSdwSh4aliWUbdbbaJtqXBlI+w==" spinCount="100000" sheet="1" objects="1" scenarios="1" formatColumns="0" formatRows="0" autoFilter="0"/>
  <autoFilter ref="C120:K175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hyperlinks>
    <hyperlink ref="F126" r:id="rId1" display="https://podminky.urs.cz/item/CS_URS_2023_02/733110806"/>
    <hyperlink ref="F129" r:id="rId2" display="https://podminky.urs.cz/item/CS_URS_2023_02/733223102"/>
    <hyperlink ref="F132" r:id="rId3" display="https://podminky.urs.cz/item/CS_URS_2023_02/733291101"/>
    <hyperlink ref="F141" r:id="rId4" display="https://podminky.urs.cz/item/CS_URS_2023_02/998733101"/>
    <hyperlink ref="F151" r:id="rId5" display="https://podminky.urs.cz/item/CS_URS_2023_02/998734101"/>
    <hyperlink ref="F155" r:id="rId6" display="https://podminky.urs.cz/item/CS_URS_2023_02/735121810"/>
    <hyperlink ref="F159" r:id="rId7" display="https://podminky.urs.cz/item/CS_URS_2023_02/735129140"/>
    <hyperlink ref="F162" r:id="rId8" display="https://podminky.urs.cz/item/CS_URS_2023_02/735164252"/>
    <hyperlink ref="F165" r:id="rId9" display="https://podminky.urs.cz/item/CS_URS_2023_02/998735101"/>
    <hyperlink ref="F169" r:id="rId10" display="https://podminky.urs.cz/item/CS_URS_2023_02/783614651"/>
    <hyperlink ref="F172" r:id="rId11" display="https://podminky.urs.cz/item/CS_URS_2023_02/783615551"/>
    <hyperlink ref="F175" r:id="rId12" display="https://podminky.urs.cz/item/CS_URS_2023_02/7836176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AT2" s="18" t="s">
        <v>93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1"/>
      <c r="AT3" s="18" t="s">
        <v>84</v>
      </c>
    </row>
    <row r="4" spans="2:46" s="1" customFormat="1" ht="24.95" customHeight="1">
      <c r="B4" s="21"/>
      <c r="D4" s="112" t="s">
        <v>107</v>
      </c>
      <c r="L4" s="21"/>
      <c r="M4" s="11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4" t="s">
        <v>16</v>
      </c>
      <c r="L6" s="21"/>
    </row>
    <row r="7" spans="2:12" s="1" customFormat="1" ht="14.45" customHeight="1">
      <c r="B7" s="21"/>
      <c r="E7" s="325" t="str">
        <f>'Rekapitulace stavby'!K6</f>
        <v>Vybudování pokojů záchranářů</v>
      </c>
      <c r="F7" s="326"/>
      <c r="G7" s="326"/>
      <c r="H7" s="326"/>
      <c r="L7" s="21"/>
    </row>
    <row r="8" spans="1:31" s="2" customFormat="1" ht="12" customHeight="1">
      <c r="A8" s="35"/>
      <c r="B8" s="40"/>
      <c r="C8" s="35"/>
      <c r="D8" s="114" t="s">
        <v>116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5.6" customHeight="1">
      <c r="A9" s="35"/>
      <c r="B9" s="40"/>
      <c r="C9" s="35"/>
      <c r="D9" s="35"/>
      <c r="E9" s="327" t="s">
        <v>1487</v>
      </c>
      <c r="F9" s="328"/>
      <c r="G9" s="328"/>
      <c r="H9" s="328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4" t="s">
        <v>18</v>
      </c>
      <c r="E11" s="35"/>
      <c r="F11" s="115" t="s">
        <v>1</v>
      </c>
      <c r="G11" s="35"/>
      <c r="H11" s="35"/>
      <c r="I11" s="114" t="s">
        <v>19</v>
      </c>
      <c r="J11" s="115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4" t="s">
        <v>20</v>
      </c>
      <c r="E12" s="35"/>
      <c r="F12" s="115" t="s">
        <v>25</v>
      </c>
      <c r="G12" s="35"/>
      <c r="H12" s="35"/>
      <c r="I12" s="114" t="s">
        <v>22</v>
      </c>
      <c r="J12" s="116" t="str">
        <f>'Rekapitulace stavby'!AN8</f>
        <v>Vyplň údaj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4" t="s">
        <v>23</v>
      </c>
      <c r="E14" s="35"/>
      <c r="F14" s="35"/>
      <c r="G14" s="35"/>
      <c r="H14" s="35"/>
      <c r="I14" s="114" t="s">
        <v>24</v>
      </c>
      <c r="J14" s="115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5" t="str">
        <f>IF('Rekapitulace stavby'!E11="","",'Rekapitulace stavby'!E11)</f>
        <v xml:space="preserve"> </v>
      </c>
      <c r="F15" s="35"/>
      <c r="G15" s="35"/>
      <c r="H15" s="35"/>
      <c r="I15" s="114" t="s">
        <v>26</v>
      </c>
      <c r="J15" s="115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4" t="s">
        <v>27</v>
      </c>
      <c r="E17" s="35"/>
      <c r="F17" s="35"/>
      <c r="G17" s="35"/>
      <c r="H17" s="35"/>
      <c r="I17" s="114" t="s">
        <v>24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9" t="str">
        <f>'Rekapitulace stavby'!E14</f>
        <v>Vyplň údaj</v>
      </c>
      <c r="F18" s="330"/>
      <c r="G18" s="330"/>
      <c r="H18" s="330"/>
      <c r="I18" s="114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4" t="s">
        <v>29</v>
      </c>
      <c r="E20" s="35"/>
      <c r="F20" s="35"/>
      <c r="G20" s="35"/>
      <c r="H20" s="35"/>
      <c r="I20" s="114" t="s">
        <v>24</v>
      </c>
      <c r="J20" s="115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5" t="str">
        <f>IF('Rekapitulace stavby'!E17="","",'Rekapitulace stavby'!E17)</f>
        <v xml:space="preserve"> </v>
      </c>
      <c r="F21" s="35"/>
      <c r="G21" s="35"/>
      <c r="H21" s="35"/>
      <c r="I21" s="114" t="s">
        <v>26</v>
      </c>
      <c r="J21" s="115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4" t="s">
        <v>31</v>
      </c>
      <c r="E23" s="35"/>
      <c r="F23" s="35"/>
      <c r="G23" s="35"/>
      <c r="H23" s="35"/>
      <c r="I23" s="114" t="s">
        <v>24</v>
      </c>
      <c r="J23" s="115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5" t="str">
        <f>IF('Rekapitulace stavby'!E20="","",'Rekapitulace stavby'!E20)</f>
        <v xml:space="preserve"> </v>
      </c>
      <c r="F24" s="35"/>
      <c r="G24" s="35"/>
      <c r="H24" s="35"/>
      <c r="I24" s="114" t="s">
        <v>26</v>
      </c>
      <c r="J24" s="115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4" t="s">
        <v>32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4.45" customHeight="1">
      <c r="A27" s="117"/>
      <c r="B27" s="118"/>
      <c r="C27" s="117"/>
      <c r="D27" s="117"/>
      <c r="E27" s="331" t="s">
        <v>1</v>
      </c>
      <c r="F27" s="331"/>
      <c r="G27" s="331"/>
      <c r="H27" s="331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0"/>
      <c r="E29" s="120"/>
      <c r="F29" s="120"/>
      <c r="G29" s="120"/>
      <c r="H29" s="120"/>
      <c r="I29" s="120"/>
      <c r="J29" s="120"/>
      <c r="K29" s="120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1" t="s">
        <v>34</v>
      </c>
      <c r="E30" s="35"/>
      <c r="F30" s="35"/>
      <c r="G30" s="35"/>
      <c r="H30" s="35"/>
      <c r="I30" s="35"/>
      <c r="J30" s="122">
        <f>ROUND(J118,2)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0"/>
      <c r="E31" s="120"/>
      <c r="F31" s="120"/>
      <c r="G31" s="120"/>
      <c r="H31" s="120"/>
      <c r="I31" s="120"/>
      <c r="J31" s="120"/>
      <c r="K31" s="120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3" t="s">
        <v>36</v>
      </c>
      <c r="G32" s="35"/>
      <c r="H32" s="35"/>
      <c r="I32" s="123" t="s">
        <v>35</v>
      </c>
      <c r="J32" s="123" t="s">
        <v>37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4" t="s">
        <v>38</v>
      </c>
      <c r="E33" s="114" t="s">
        <v>39</v>
      </c>
      <c r="F33" s="125">
        <f>ROUND((SUM(BE118:BE187)),2)</f>
        <v>0</v>
      </c>
      <c r="G33" s="35"/>
      <c r="H33" s="35"/>
      <c r="I33" s="126">
        <v>0.21</v>
      </c>
      <c r="J33" s="125">
        <f>ROUND(((SUM(BE118:BE187))*I33),2)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4" t="s">
        <v>40</v>
      </c>
      <c r="F34" s="125">
        <f>ROUND((SUM(BF118:BF187)),2)</f>
        <v>0</v>
      </c>
      <c r="G34" s="35"/>
      <c r="H34" s="35"/>
      <c r="I34" s="126">
        <v>0.12</v>
      </c>
      <c r="J34" s="125">
        <f>ROUND(((SUM(BF118:BF187))*I34),2)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4" t="s">
        <v>41</v>
      </c>
      <c r="F35" s="125">
        <f>ROUND((SUM(BG118:BG187)),2)</f>
        <v>0</v>
      </c>
      <c r="G35" s="35"/>
      <c r="H35" s="35"/>
      <c r="I35" s="126">
        <v>0.21</v>
      </c>
      <c r="J35" s="125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4" t="s">
        <v>42</v>
      </c>
      <c r="F36" s="125">
        <f>ROUND((SUM(BH118:BH187)),2)</f>
        <v>0</v>
      </c>
      <c r="G36" s="35"/>
      <c r="H36" s="35"/>
      <c r="I36" s="126">
        <v>0.12</v>
      </c>
      <c r="J36" s="125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4" t="s">
        <v>43</v>
      </c>
      <c r="F37" s="125">
        <f>ROUND((SUM(BI118:BI187)),2)</f>
        <v>0</v>
      </c>
      <c r="G37" s="35"/>
      <c r="H37" s="35"/>
      <c r="I37" s="126">
        <v>0</v>
      </c>
      <c r="J37" s="125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7"/>
      <c r="D39" s="128" t="s">
        <v>44</v>
      </c>
      <c r="E39" s="129"/>
      <c r="F39" s="129"/>
      <c r="G39" s="130" t="s">
        <v>45</v>
      </c>
      <c r="H39" s="131" t="s">
        <v>46</v>
      </c>
      <c r="I39" s="129"/>
      <c r="J39" s="132">
        <f>SUM(J30:J37)</f>
        <v>0</v>
      </c>
      <c r="K39" s="133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4" t="s">
        <v>47</v>
      </c>
      <c r="E50" s="135"/>
      <c r="F50" s="135"/>
      <c r="G50" s="134" t="s">
        <v>48</v>
      </c>
      <c r="H50" s="135"/>
      <c r="I50" s="135"/>
      <c r="J50" s="135"/>
      <c r="K50" s="135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6" t="s">
        <v>49</v>
      </c>
      <c r="E61" s="137"/>
      <c r="F61" s="138" t="s">
        <v>50</v>
      </c>
      <c r="G61" s="136" t="s">
        <v>49</v>
      </c>
      <c r="H61" s="137"/>
      <c r="I61" s="137"/>
      <c r="J61" s="139" t="s">
        <v>50</v>
      </c>
      <c r="K61" s="137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4" t="s">
        <v>51</v>
      </c>
      <c r="E65" s="140"/>
      <c r="F65" s="140"/>
      <c r="G65" s="134" t="s">
        <v>52</v>
      </c>
      <c r="H65" s="140"/>
      <c r="I65" s="140"/>
      <c r="J65" s="140"/>
      <c r="K65" s="140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6" t="s">
        <v>49</v>
      </c>
      <c r="E76" s="137"/>
      <c r="F76" s="138" t="s">
        <v>50</v>
      </c>
      <c r="G76" s="136" t="s">
        <v>49</v>
      </c>
      <c r="H76" s="137"/>
      <c r="I76" s="137"/>
      <c r="J76" s="139" t="s">
        <v>50</v>
      </c>
      <c r="K76" s="137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1"/>
      <c r="C77" s="142"/>
      <c r="D77" s="142"/>
      <c r="E77" s="142"/>
      <c r="F77" s="142"/>
      <c r="G77" s="142"/>
      <c r="H77" s="142"/>
      <c r="I77" s="142"/>
      <c r="J77" s="142"/>
      <c r="K77" s="14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3"/>
      <c r="C81" s="144"/>
      <c r="D81" s="144"/>
      <c r="E81" s="144"/>
      <c r="F81" s="144"/>
      <c r="G81" s="144"/>
      <c r="H81" s="144"/>
      <c r="I81" s="144"/>
      <c r="J81" s="144"/>
      <c r="K81" s="144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137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4.45" customHeight="1">
      <c r="A85" s="35"/>
      <c r="B85" s="36"/>
      <c r="C85" s="37"/>
      <c r="D85" s="37"/>
      <c r="E85" s="323" t="str">
        <f>E7</f>
        <v>Vybudování pokojů záchranářů</v>
      </c>
      <c r="F85" s="324"/>
      <c r="G85" s="324"/>
      <c r="H85" s="324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116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5.6" customHeight="1">
      <c r="A87" s="35"/>
      <c r="B87" s="36"/>
      <c r="C87" s="37"/>
      <c r="D87" s="37"/>
      <c r="E87" s="311" t="str">
        <f>E9</f>
        <v>el - Elektroinstalace</v>
      </c>
      <c r="F87" s="322"/>
      <c r="G87" s="322"/>
      <c r="H87" s="322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30" t="s">
        <v>22</v>
      </c>
      <c r="J89" s="67" t="str">
        <f>IF(J12="","",J12)</f>
        <v>Vyplň údaj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6" customHeight="1">
      <c r="A91" s="35"/>
      <c r="B91" s="36"/>
      <c r="C91" s="30" t="s">
        <v>23</v>
      </c>
      <c r="D91" s="37"/>
      <c r="E91" s="37"/>
      <c r="F91" s="28" t="str">
        <f>E15</f>
        <v xml:space="preserve"> </v>
      </c>
      <c r="G91" s="37"/>
      <c r="H91" s="37"/>
      <c r="I91" s="30" t="s">
        <v>29</v>
      </c>
      <c r="J91" s="33" t="str">
        <f>E21</f>
        <v xml:space="preserve"> 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6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31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5" t="s">
        <v>138</v>
      </c>
      <c r="D94" s="146"/>
      <c r="E94" s="146"/>
      <c r="F94" s="146"/>
      <c r="G94" s="146"/>
      <c r="H94" s="146"/>
      <c r="I94" s="146"/>
      <c r="J94" s="147" t="s">
        <v>139</v>
      </c>
      <c r="K94" s="146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8" t="s">
        <v>140</v>
      </c>
      <c r="D96" s="37"/>
      <c r="E96" s="37"/>
      <c r="F96" s="37"/>
      <c r="G96" s="37"/>
      <c r="H96" s="37"/>
      <c r="I96" s="37"/>
      <c r="J96" s="85">
        <f>J118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141</v>
      </c>
    </row>
    <row r="97" spans="2:12" s="9" customFormat="1" ht="24.95" customHeight="1">
      <c r="B97" s="149"/>
      <c r="C97" s="150"/>
      <c r="D97" s="151" t="s">
        <v>1488</v>
      </c>
      <c r="E97" s="152"/>
      <c r="F97" s="152"/>
      <c r="G97" s="152"/>
      <c r="H97" s="152"/>
      <c r="I97" s="152"/>
      <c r="J97" s="153">
        <f>J119</f>
        <v>0</v>
      </c>
      <c r="K97" s="150"/>
      <c r="L97" s="154"/>
    </row>
    <row r="98" spans="2:12" s="10" customFormat="1" ht="19.9" customHeight="1">
      <c r="B98" s="155"/>
      <c r="C98" s="156"/>
      <c r="D98" s="157" t="s">
        <v>1489</v>
      </c>
      <c r="E98" s="158"/>
      <c r="F98" s="158"/>
      <c r="G98" s="158"/>
      <c r="H98" s="158"/>
      <c r="I98" s="158"/>
      <c r="J98" s="159">
        <f>J181</f>
        <v>0</v>
      </c>
      <c r="K98" s="156"/>
      <c r="L98" s="160"/>
    </row>
    <row r="99" spans="1:31" s="2" customFormat="1" ht="21.75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6.95" customHeight="1">
      <c r="A100" s="35"/>
      <c r="B100" s="55"/>
      <c r="C100" s="56"/>
      <c r="D100" s="56"/>
      <c r="E100" s="56"/>
      <c r="F100" s="56"/>
      <c r="G100" s="56"/>
      <c r="H100" s="56"/>
      <c r="I100" s="56"/>
      <c r="J100" s="56"/>
      <c r="K100" s="56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4" spans="1:31" s="2" customFormat="1" ht="6.95" customHeight="1">
      <c r="A104" s="35"/>
      <c r="B104" s="57"/>
      <c r="C104" s="58"/>
      <c r="D104" s="58"/>
      <c r="E104" s="58"/>
      <c r="F104" s="58"/>
      <c r="G104" s="58"/>
      <c r="H104" s="58"/>
      <c r="I104" s="58"/>
      <c r="J104" s="58"/>
      <c r="K104" s="58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24.95" customHeight="1">
      <c r="A105" s="35"/>
      <c r="B105" s="36"/>
      <c r="C105" s="24" t="s">
        <v>160</v>
      </c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2" customHeight="1">
      <c r="A107" s="35"/>
      <c r="B107" s="36"/>
      <c r="C107" s="30" t="s">
        <v>16</v>
      </c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4.45" customHeight="1">
      <c r="A108" s="35"/>
      <c r="B108" s="36"/>
      <c r="C108" s="37"/>
      <c r="D108" s="37"/>
      <c r="E108" s="323" t="str">
        <f>E7</f>
        <v>Vybudování pokojů záchranářů</v>
      </c>
      <c r="F108" s="324"/>
      <c r="G108" s="324"/>
      <c r="H108" s="324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30" t="s">
        <v>116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5.6" customHeight="1">
      <c r="A110" s="35"/>
      <c r="B110" s="36"/>
      <c r="C110" s="37"/>
      <c r="D110" s="37"/>
      <c r="E110" s="311" t="str">
        <f>E9</f>
        <v>el - Elektroinstalace</v>
      </c>
      <c r="F110" s="322"/>
      <c r="G110" s="322"/>
      <c r="H110" s="322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20</v>
      </c>
      <c r="D112" s="37"/>
      <c r="E112" s="37"/>
      <c r="F112" s="28" t="str">
        <f>F12</f>
        <v xml:space="preserve"> </v>
      </c>
      <c r="G112" s="37"/>
      <c r="H112" s="37"/>
      <c r="I112" s="30" t="s">
        <v>22</v>
      </c>
      <c r="J112" s="67" t="str">
        <f>IF(J12="","",J12)</f>
        <v>Vyplň údaj</v>
      </c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6" customHeight="1">
      <c r="A114" s="35"/>
      <c r="B114" s="36"/>
      <c r="C114" s="30" t="s">
        <v>23</v>
      </c>
      <c r="D114" s="37"/>
      <c r="E114" s="37"/>
      <c r="F114" s="28" t="str">
        <f>E15</f>
        <v xml:space="preserve"> </v>
      </c>
      <c r="G114" s="37"/>
      <c r="H114" s="37"/>
      <c r="I114" s="30" t="s">
        <v>29</v>
      </c>
      <c r="J114" s="33" t="str">
        <f>E21</f>
        <v xml:space="preserve"> 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5.6" customHeight="1">
      <c r="A115" s="35"/>
      <c r="B115" s="36"/>
      <c r="C115" s="30" t="s">
        <v>27</v>
      </c>
      <c r="D115" s="37"/>
      <c r="E115" s="37"/>
      <c r="F115" s="28" t="str">
        <f>IF(E18="","",E18)</f>
        <v>Vyplň údaj</v>
      </c>
      <c r="G115" s="37"/>
      <c r="H115" s="37"/>
      <c r="I115" s="30" t="s">
        <v>31</v>
      </c>
      <c r="J115" s="33" t="str">
        <f>E24</f>
        <v xml:space="preserve"> </v>
      </c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0.3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11" customFormat="1" ht="29.25" customHeight="1">
      <c r="A117" s="161"/>
      <c r="B117" s="162"/>
      <c r="C117" s="163" t="s">
        <v>161</v>
      </c>
      <c r="D117" s="164" t="s">
        <v>59</v>
      </c>
      <c r="E117" s="164" t="s">
        <v>55</v>
      </c>
      <c r="F117" s="164" t="s">
        <v>56</v>
      </c>
      <c r="G117" s="164" t="s">
        <v>162</v>
      </c>
      <c r="H117" s="164" t="s">
        <v>163</v>
      </c>
      <c r="I117" s="164" t="s">
        <v>164</v>
      </c>
      <c r="J117" s="164" t="s">
        <v>139</v>
      </c>
      <c r="K117" s="165" t="s">
        <v>165</v>
      </c>
      <c r="L117" s="166"/>
      <c r="M117" s="76" t="s">
        <v>1</v>
      </c>
      <c r="N117" s="77" t="s">
        <v>38</v>
      </c>
      <c r="O117" s="77" t="s">
        <v>166</v>
      </c>
      <c r="P117" s="77" t="s">
        <v>167</v>
      </c>
      <c r="Q117" s="77" t="s">
        <v>168</v>
      </c>
      <c r="R117" s="77" t="s">
        <v>169</v>
      </c>
      <c r="S117" s="77" t="s">
        <v>170</v>
      </c>
      <c r="T117" s="78" t="s">
        <v>171</v>
      </c>
      <c r="U117" s="161"/>
      <c r="V117" s="161"/>
      <c r="W117" s="161"/>
      <c r="X117" s="161"/>
      <c r="Y117" s="161"/>
      <c r="Z117" s="161"/>
      <c r="AA117" s="161"/>
      <c r="AB117" s="161"/>
      <c r="AC117" s="161"/>
      <c r="AD117" s="161"/>
      <c r="AE117" s="161"/>
    </row>
    <row r="118" spans="1:63" s="2" customFormat="1" ht="22.9" customHeight="1">
      <c r="A118" s="35"/>
      <c r="B118" s="36"/>
      <c r="C118" s="83" t="s">
        <v>172</v>
      </c>
      <c r="D118" s="37"/>
      <c r="E118" s="37"/>
      <c r="F118" s="37"/>
      <c r="G118" s="37"/>
      <c r="H118" s="37"/>
      <c r="I118" s="37"/>
      <c r="J118" s="167">
        <f>BK118</f>
        <v>0</v>
      </c>
      <c r="K118" s="37"/>
      <c r="L118" s="40"/>
      <c r="M118" s="79"/>
      <c r="N118" s="168"/>
      <c r="O118" s="80"/>
      <c r="P118" s="169">
        <f>P119</f>
        <v>0</v>
      </c>
      <c r="Q118" s="80"/>
      <c r="R118" s="169">
        <f>R119</f>
        <v>0</v>
      </c>
      <c r="S118" s="80"/>
      <c r="T118" s="170">
        <f>T119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73</v>
      </c>
      <c r="AU118" s="18" t="s">
        <v>141</v>
      </c>
      <c r="BK118" s="171">
        <f>BK119</f>
        <v>0</v>
      </c>
    </row>
    <row r="119" spans="2:63" s="12" customFormat="1" ht="25.9" customHeight="1">
      <c r="B119" s="172"/>
      <c r="C119" s="173"/>
      <c r="D119" s="174" t="s">
        <v>73</v>
      </c>
      <c r="E119" s="175" t="s">
        <v>1490</v>
      </c>
      <c r="F119" s="175" t="s">
        <v>1491</v>
      </c>
      <c r="G119" s="173"/>
      <c r="H119" s="173"/>
      <c r="I119" s="176"/>
      <c r="J119" s="177">
        <f>BK119</f>
        <v>0</v>
      </c>
      <c r="K119" s="173"/>
      <c r="L119" s="178"/>
      <c r="M119" s="179"/>
      <c r="N119" s="180"/>
      <c r="O119" s="180"/>
      <c r="P119" s="181">
        <f>P120+SUM(P121:P181)</f>
        <v>0</v>
      </c>
      <c r="Q119" s="180"/>
      <c r="R119" s="181">
        <f>R120+SUM(R121:R181)</f>
        <v>0</v>
      </c>
      <c r="S119" s="180"/>
      <c r="T119" s="182">
        <f>T120+SUM(T121:T181)</f>
        <v>0</v>
      </c>
      <c r="AR119" s="183" t="s">
        <v>82</v>
      </c>
      <c r="AT119" s="184" t="s">
        <v>73</v>
      </c>
      <c r="AU119" s="184" t="s">
        <v>74</v>
      </c>
      <c r="AY119" s="183" t="s">
        <v>175</v>
      </c>
      <c r="BK119" s="185">
        <f>BK120+SUM(BK121:BK181)</f>
        <v>0</v>
      </c>
    </row>
    <row r="120" spans="1:65" s="2" customFormat="1" ht="14.45" customHeight="1">
      <c r="A120" s="35"/>
      <c r="B120" s="36"/>
      <c r="C120" s="188" t="s">
        <v>82</v>
      </c>
      <c r="D120" s="188" t="s">
        <v>178</v>
      </c>
      <c r="E120" s="189" t="s">
        <v>1492</v>
      </c>
      <c r="F120" s="190" t="s">
        <v>1493</v>
      </c>
      <c r="G120" s="191" t="s">
        <v>1494</v>
      </c>
      <c r="H120" s="192">
        <v>35</v>
      </c>
      <c r="I120" s="193"/>
      <c r="J120" s="194">
        <f>ROUND(I120*H120,2)</f>
        <v>0</v>
      </c>
      <c r="K120" s="190" t="s">
        <v>1</v>
      </c>
      <c r="L120" s="40"/>
      <c r="M120" s="195" t="s">
        <v>1</v>
      </c>
      <c r="N120" s="196" t="s">
        <v>39</v>
      </c>
      <c r="O120" s="72"/>
      <c r="P120" s="197">
        <f>O120*H120</f>
        <v>0</v>
      </c>
      <c r="Q120" s="197">
        <v>0</v>
      </c>
      <c r="R120" s="197">
        <f>Q120*H120</f>
        <v>0</v>
      </c>
      <c r="S120" s="197">
        <v>0</v>
      </c>
      <c r="T120" s="198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99" t="s">
        <v>279</v>
      </c>
      <c r="AT120" s="199" t="s">
        <v>178</v>
      </c>
      <c r="AU120" s="199" t="s">
        <v>82</v>
      </c>
      <c r="AY120" s="18" t="s">
        <v>175</v>
      </c>
      <c r="BE120" s="200">
        <f>IF(N120="základní",J120,0)</f>
        <v>0</v>
      </c>
      <c r="BF120" s="200">
        <f>IF(N120="snížená",J120,0)</f>
        <v>0</v>
      </c>
      <c r="BG120" s="200">
        <f>IF(N120="zákl. přenesená",J120,0)</f>
        <v>0</v>
      </c>
      <c r="BH120" s="200">
        <f>IF(N120="sníž. přenesená",J120,0)</f>
        <v>0</v>
      </c>
      <c r="BI120" s="200">
        <f>IF(N120="nulová",J120,0)</f>
        <v>0</v>
      </c>
      <c r="BJ120" s="18" t="s">
        <v>82</v>
      </c>
      <c r="BK120" s="200">
        <f>ROUND(I120*H120,2)</f>
        <v>0</v>
      </c>
      <c r="BL120" s="18" t="s">
        <v>279</v>
      </c>
      <c r="BM120" s="199" t="s">
        <v>84</v>
      </c>
    </row>
    <row r="121" spans="1:47" s="2" customFormat="1" ht="12">
      <c r="A121" s="35"/>
      <c r="B121" s="36"/>
      <c r="C121" s="37"/>
      <c r="D121" s="201" t="s">
        <v>185</v>
      </c>
      <c r="E121" s="37"/>
      <c r="F121" s="202" t="s">
        <v>1493</v>
      </c>
      <c r="G121" s="37"/>
      <c r="H121" s="37"/>
      <c r="I121" s="203"/>
      <c r="J121" s="37"/>
      <c r="K121" s="37"/>
      <c r="L121" s="40"/>
      <c r="M121" s="204"/>
      <c r="N121" s="205"/>
      <c r="O121" s="72"/>
      <c r="P121" s="72"/>
      <c r="Q121" s="72"/>
      <c r="R121" s="72"/>
      <c r="S121" s="72"/>
      <c r="T121" s="73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8" t="s">
        <v>185</v>
      </c>
      <c r="AU121" s="18" t="s">
        <v>82</v>
      </c>
    </row>
    <row r="122" spans="1:65" s="2" customFormat="1" ht="14.45" customHeight="1">
      <c r="A122" s="35"/>
      <c r="B122" s="36"/>
      <c r="C122" s="188" t="s">
        <v>84</v>
      </c>
      <c r="D122" s="188" t="s">
        <v>178</v>
      </c>
      <c r="E122" s="189" t="s">
        <v>1495</v>
      </c>
      <c r="F122" s="190" t="s">
        <v>1496</v>
      </c>
      <c r="G122" s="191" t="s">
        <v>1497</v>
      </c>
      <c r="H122" s="192">
        <v>1</v>
      </c>
      <c r="I122" s="193"/>
      <c r="J122" s="194">
        <f>ROUND(I122*H122,2)</f>
        <v>0</v>
      </c>
      <c r="K122" s="190" t="s">
        <v>1</v>
      </c>
      <c r="L122" s="40"/>
      <c r="M122" s="195" t="s">
        <v>1</v>
      </c>
      <c r="N122" s="196" t="s">
        <v>39</v>
      </c>
      <c r="O122" s="72"/>
      <c r="P122" s="197">
        <f>O122*H122</f>
        <v>0</v>
      </c>
      <c r="Q122" s="197">
        <v>0</v>
      </c>
      <c r="R122" s="197">
        <f>Q122*H122</f>
        <v>0</v>
      </c>
      <c r="S122" s="197">
        <v>0</v>
      </c>
      <c r="T122" s="198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99" t="s">
        <v>279</v>
      </c>
      <c r="AT122" s="199" t="s">
        <v>178</v>
      </c>
      <c r="AU122" s="199" t="s">
        <v>82</v>
      </c>
      <c r="AY122" s="18" t="s">
        <v>175</v>
      </c>
      <c r="BE122" s="200">
        <f>IF(N122="základní",J122,0)</f>
        <v>0</v>
      </c>
      <c r="BF122" s="200">
        <f>IF(N122="snížená",J122,0)</f>
        <v>0</v>
      </c>
      <c r="BG122" s="200">
        <f>IF(N122="zákl. přenesená",J122,0)</f>
        <v>0</v>
      </c>
      <c r="BH122" s="200">
        <f>IF(N122="sníž. přenesená",J122,0)</f>
        <v>0</v>
      </c>
      <c r="BI122" s="200">
        <f>IF(N122="nulová",J122,0)</f>
        <v>0</v>
      </c>
      <c r="BJ122" s="18" t="s">
        <v>82</v>
      </c>
      <c r="BK122" s="200">
        <f>ROUND(I122*H122,2)</f>
        <v>0</v>
      </c>
      <c r="BL122" s="18" t="s">
        <v>279</v>
      </c>
      <c r="BM122" s="199" t="s">
        <v>183</v>
      </c>
    </row>
    <row r="123" spans="1:47" s="2" customFormat="1" ht="12">
      <c r="A123" s="35"/>
      <c r="B123" s="36"/>
      <c r="C123" s="37"/>
      <c r="D123" s="201" t="s">
        <v>185</v>
      </c>
      <c r="E123" s="37"/>
      <c r="F123" s="202" t="s">
        <v>1496</v>
      </c>
      <c r="G123" s="37"/>
      <c r="H123" s="37"/>
      <c r="I123" s="203"/>
      <c r="J123" s="37"/>
      <c r="K123" s="37"/>
      <c r="L123" s="40"/>
      <c r="M123" s="204"/>
      <c r="N123" s="205"/>
      <c r="O123" s="72"/>
      <c r="P123" s="72"/>
      <c r="Q123" s="72"/>
      <c r="R123" s="72"/>
      <c r="S123" s="72"/>
      <c r="T123" s="73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185</v>
      </c>
      <c r="AU123" s="18" t="s">
        <v>82</v>
      </c>
    </row>
    <row r="124" spans="1:65" s="2" customFormat="1" ht="14.45" customHeight="1">
      <c r="A124" s="35"/>
      <c r="B124" s="36"/>
      <c r="C124" s="188" t="s">
        <v>176</v>
      </c>
      <c r="D124" s="188" t="s">
        <v>178</v>
      </c>
      <c r="E124" s="189" t="s">
        <v>1498</v>
      </c>
      <c r="F124" s="190" t="s">
        <v>1499</v>
      </c>
      <c r="G124" s="191" t="s">
        <v>1497</v>
      </c>
      <c r="H124" s="192">
        <v>1</v>
      </c>
      <c r="I124" s="193"/>
      <c r="J124" s="194">
        <f>ROUND(I124*H124,2)</f>
        <v>0</v>
      </c>
      <c r="K124" s="190" t="s">
        <v>1</v>
      </c>
      <c r="L124" s="40"/>
      <c r="M124" s="195" t="s">
        <v>1</v>
      </c>
      <c r="N124" s="196" t="s">
        <v>39</v>
      </c>
      <c r="O124" s="72"/>
      <c r="P124" s="197">
        <f>O124*H124</f>
        <v>0</v>
      </c>
      <c r="Q124" s="197">
        <v>0</v>
      </c>
      <c r="R124" s="197">
        <f>Q124*H124</f>
        <v>0</v>
      </c>
      <c r="S124" s="197">
        <v>0</v>
      </c>
      <c r="T124" s="198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9" t="s">
        <v>279</v>
      </c>
      <c r="AT124" s="199" t="s">
        <v>178</v>
      </c>
      <c r="AU124" s="199" t="s">
        <v>82</v>
      </c>
      <c r="AY124" s="18" t="s">
        <v>175</v>
      </c>
      <c r="BE124" s="200">
        <f>IF(N124="základní",J124,0)</f>
        <v>0</v>
      </c>
      <c r="BF124" s="200">
        <f>IF(N124="snížená",J124,0)</f>
        <v>0</v>
      </c>
      <c r="BG124" s="200">
        <f>IF(N124="zákl. přenesená",J124,0)</f>
        <v>0</v>
      </c>
      <c r="BH124" s="200">
        <f>IF(N124="sníž. přenesená",J124,0)</f>
        <v>0</v>
      </c>
      <c r="BI124" s="200">
        <f>IF(N124="nulová",J124,0)</f>
        <v>0</v>
      </c>
      <c r="BJ124" s="18" t="s">
        <v>82</v>
      </c>
      <c r="BK124" s="200">
        <f>ROUND(I124*H124,2)</f>
        <v>0</v>
      </c>
      <c r="BL124" s="18" t="s">
        <v>279</v>
      </c>
      <c r="BM124" s="199" t="s">
        <v>213</v>
      </c>
    </row>
    <row r="125" spans="1:47" s="2" customFormat="1" ht="12">
      <c r="A125" s="35"/>
      <c r="B125" s="36"/>
      <c r="C125" s="37"/>
      <c r="D125" s="201" t="s">
        <v>185</v>
      </c>
      <c r="E125" s="37"/>
      <c r="F125" s="202" t="s">
        <v>1500</v>
      </c>
      <c r="G125" s="37"/>
      <c r="H125" s="37"/>
      <c r="I125" s="203"/>
      <c r="J125" s="37"/>
      <c r="K125" s="37"/>
      <c r="L125" s="40"/>
      <c r="M125" s="204"/>
      <c r="N125" s="205"/>
      <c r="O125" s="72"/>
      <c r="P125" s="72"/>
      <c r="Q125" s="72"/>
      <c r="R125" s="72"/>
      <c r="S125" s="72"/>
      <c r="T125" s="73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185</v>
      </c>
      <c r="AU125" s="18" t="s">
        <v>82</v>
      </c>
    </row>
    <row r="126" spans="1:47" s="2" customFormat="1" ht="165.75">
      <c r="A126" s="35"/>
      <c r="B126" s="36"/>
      <c r="C126" s="37"/>
      <c r="D126" s="201" t="s">
        <v>386</v>
      </c>
      <c r="E126" s="37"/>
      <c r="F126" s="229" t="s">
        <v>1501</v>
      </c>
      <c r="G126" s="37"/>
      <c r="H126" s="37"/>
      <c r="I126" s="203"/>
      <c r="J126" s="37"/>
      <c r="K126" s="37"/>
      <c r="L126" s="40"/>
      <c r="M126" s="204"/>
      <c r="N126" s="205"/>
      <c r="O126" s="72"/>
      <c r="P126" s="72"/>
      <c r="Q126" s="72"/>
      <c r="R126" s="72"/>
      <c r="S126" s="72"/>
      <c r="T126" s="73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386</v>
      </c>
      <c r="AU126" s="18" t="s">
        <v>82</v>
      </c>
    </row>
    <row r="127" spans="1:65" s="2" customFormat="1" ht="14.45" customHeight="1">
      <c r="A127" s="35"/>
      <c r="B127" s="36"/>
      <c r="C127" s="188" t="s">
        <v>183</v>
      </c>
      <c r="D127" s="188" t="s">
        <v>178</v>
      </c>
      <c r="E127" s="189" t="s">
        <v>1502</v>
      </c>
      <c r="F127" s="190" t="s">
        <v>1503</v>
      </c>
      <c r="G127" s="191" t="s">
        <v>306</v>
      </c>
      <c r="H127" s="192">
        <v>15</v>
      </c>
      <c r="I127" s="193"/>
      <c r="J127" s="194">
        <f>ROUND(I127*H127,2)</f>
        <v>0</v>
      </c>
      <c r="K127" s="190" t="s">
        <v>1</v>
      </c>
      <c r="L127" s="40"/>
      <c r="M127" s="195" t="s">
        <v>1</v>
      </c>
      <c r="N127" s="196" t="s">
        <v>39</v>
      </c>
      <c r="O127" s="72"/>
      <c r="P127" s="197">
        <f>O127*H127</f>
        <v>0</v>
      </c>
      <c r="Q127" s="197">
        <v>0</v>
      </c>
      <c r="R127" s="197">
        <f>Q127*H127</f>
        <v>0</v>
      </c>
      <c r="S127" s="197">
        <v>0</v>
      </c>
      <c r="T127" s="198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99" t="s">
        <v>279</v>
      </c>
      <c r="AT127" s="199" t="s">
        <v>178</v>
      </c>
      <c r="AU127" s="199" t="s">
        <v>82</v>
      </c>
      <c r="AY127" s="18" t="s">
        <v>175</v>
      </c>
      <c r="BE127" s="200">
        <f>IF(N127="základní",J127,0)</f>
        <v>0</v>
      </c>
      <c r="BF127" s="200">
        <f>IF(N127="snížená",J127,0)</f>
        <v>0</v>
      </c>
      <c r="BG127" s="200">
        <f>IF(N127="zákl. přenesená",J127,0)</f>
        <v>0</v>
      </c>
      <c r="BH127" s="200">
        <f>IF(N127="sníž. přenesená",J127,0)</f>
        <v>0</v>
      </c>
      <c r="BI127" s="200">
        <f>IF(N127="nulová",J127,0)</f>
        <v>0</v>
      </c>
      <c r="BJ127" s="18" t="s">
        <v>82</v>
      </c>
      <c r="BK127" s="200">
        <f>ROUND(I127*H127,2)</f>
        <v>0</v>
      </c>
      <c r="BL127" s="18" t="s">
        <v>279</v>
      </c>
      <c r="BM127" s="199" t="s">
        <v>225</v>
      </c>
    </row>
    <row r="128" spans="1:47" s="2" customFormat="1" ht="12">
      <c r="A128" s="35"/>
      <c r="B128" s="36"/>
      <c r="C128" s="37"/>
      <c r="D128" s="201" t="s">
        <v>185</v>
      </c>
      <c r="E128" s="37"/>
      <c r="F128" s="202" t="s">
        <v>1503</v>
      </c>
      <c r="G128" s="37"/>
      <c r="H128" s="37"/>
      <c r="I128" s="203"/>
      <c r="J128" s="37"/>
      <c r="K128" s="37"/>
      <c r="L128" s="40"/>
      <c r="M128" s="204"/>
      <c r="N128" s="205"/>
      <c r="O128" s="72"/>
      <c r="P128" s="72"/>
      <c r="Q128" s="72"/>
      <c r="R128" s="72"/>
      <c r="S128" s="72"/>
      <c r="T128" s="73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185</v>
      </c>
      <c r="AU128" s="18" t="s">
        <v>82</v>
      </c>
    </row>
    <row r="129" spans="1:65" s="2" customFormat="1" ht="14.45" customHeight="1">
      <c r="A129" s="35"/>
      <c r="B129" s="36"/>
      <c r="C129" s="188" t="s">
        <v>207</v>
      </c>
      <c r="D129" s="188" t="s">
        <v>178</v>
      </c>
      <c r="E129" s="189" t="s">
        <v>1504</v>
      </c>
      <c r="F129" s="190" t="s">
        <v>1505</v>
      </c>
      <c r="G129" s="191" t="s">
        <v>306</v>
      </c>
      <c r="H129" s="192">
        <v>45</v>
      </c>
      <c r="I129" s="193"/>
      <c r="J129" s="194">
        <f>ROUND(I129*H129,2)</f>
        <v>0</v>
      </c>
      <c r="K129" s="190" t="s">
        <v>1</v>
      </c>
      <c r="L129" s="40"/>
      <c r="M129" s="195" t="s">
        <v>1</v>
      </c>
      <c r="N129" s="196" t="s">
        <v>39</v>
      </c>
      <c r="O129" s="72"/>
      <c r="P129" s="197">
        <f>O129*H129</f>
        <v>0</v>
      </c>
      <c r="Q129" s="197">
        <v>0</v>
      </c>
      <c r="R129" s="197">
        <f>Q129*H129</f>
        <v>0</v>
      </c>
      <c r="S129" s="197">
        <v>0</v>
      </c>
      <c r="T129" s="198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99" t="s">
        <v>279</v>
      </c>
      <c r="AT129" s="199" t="s">
        <v>178</v>
      </c>
      <c r="AU129" s="199" t="s">
        <v>82</v>
      </c>
      <c r="AY129" s="18" t="s">
        <v>175</v>
      </c>
      <c r="BE129" s="200">
        <f>IF(N129="základní",J129,0)</f>
        <v>0</v>
      </c>
      <c r="BF129" s="200">
        <f>IF(N129="snížená",J129,0)</f>
        <v>0</v>
      </c>
      <c r="BG129" s="200">
        <f>IF(N129="zákl. přenesená",J129,0)</f>
        <v>0</v>
      </c>
      <c r="BH129" s="200">
        <f>IF(N129="sníž. přenesená",J129,0)</f>
        <v>0</v>
      </c>
      <c r="BI129" s="200">
        <f>IF(N129="nulová",J129,0)</f>
        <v>0</v>
      </c>
      <c r="BJ129" s="18" t="s">
        <v>82</v>
      </c>
      <c r="BK129" s="200">
        <f>ROUND(I129*H129,2)</f>
        <v>0</v>
      </c>
      <c r="BL129" s="18" t="s">
        <v>279</v>
      </c>
      <c r="BM129" s="199" t="s">
        <v>239</v>
      </c>
    </row>
    <row r="130" spans="1:47" s="2" customFormat="1" ht="12">
      <c r="A130" s="35"/>
      <c r="B130" s="36"/>
      <c r="C130" s="37"/>
      <c r="D130" s="201" t="s">
        <v>185</v>
      </c>
      <c r="E130" s="37"/>
      <c r="F130" s="202" t="s">
        <v>1505</v>
      </c>
      <c r="G130" s="37"/>
      <c r="H130" s="37"/>
      <c r="I130" s="203"/>
      <c r="J130" s="37"/>
      <c r="K130" s="37"/>
      <c r="L130" s="40"/>
      <c r="M130" s="204"/>
      <c r="N130" s="205"/>
      <c r="O130" s="72"/>
      <c r="P130" s="72"/>
      <c r="Q130" s="72"/>
      <c r="R130" s="72"/>
      <c r="S130" s="72"/>
      <c r="T130" s="73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185</v>
      </c>
      <c r="AU130" s="18" t="s">
        <v>82</v>
      </c>
    </row>
    <row r="131" spans="1:65" s="2" customFormat="1" ht="14.45" customHeight="1">
      <c r="A131" s="35"/>
      <c r="B131" s="36"/>
      <c r="C131" s="188" t="s">
        <v>213</v>
      </c>
      <c r="D131" s="188" t="s">
        <v>178</v>
      </c>
      <c r="E131" s="189" t="s">
        <v>1506</v>
      </c>
      <c r="F131" s="190" t="s">
        <v>1507</v>
      </c>
      <c r="G131" s="191" t="s">
        <v>306</v>
      </c>
      <c r="H131" s="192">
        <v>190</v>
      </c>
      <c r="I131" s="193"/>
      <c r="J131" s="194">
        <f>ROUND(I131*H131,2)</f>
        <v>0</v>
      </c>
      <c r="K131" s="190" t="s">
        <v>1</v>
      </c>
      <c r="L131" s="40"/>
      <c r="M131" s="195" t="s">
        <v>1</v>
      </c>
      <c r="N131" s="196" t="s">
        <v>39</v>
      </c>
      <c r="O131" s="72"/>
      <c r="P131" s="197">
        <f>O131*H131</f>
        <v>0</v>
      </c>
      <c r="Q131" s="197">
        <v>0</v>
      </c>
      <c r="R131" s="197">
        <f>Q131*H131</f>
        <v>0</v>
      </c>
      <c r="S131" s="197">
        <v>0</v>
      </c>
      <c r="T131" s="198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9" t="s">
        <v>279</v>
      </c>
      <c r="AT131" s="199" t="s">
        <v>178</v>
      </c>
      <c r="AU131" s="199" t="s">
        <v>82</v>
      </c>
      <c r="AY131" s="18" t="s">
        <v>175</v>
      </c>
      <c r="BE131" s="200">
        <f>IF(N131="základní",J131,0)</f>
        <v>0</v>
      </c>
      <c r="BF131" s="200">
        <f>IF(N131="snížená",J131,0)</f>
        <v>0</v>
      </c>
      <c r="BG131" s="200">
        <f>IF(N131="zákl. přenesená",J131,0)</f>
        <v>0</v>
      </c>
      <c r="BH131" s="200">
        <f>IF(N131="sníž. přenesená",J131,0)</f>
        <v>0</v>
      </c>
      <c r="BI131" s="200">
        <f>IF(N131="nulová",J131,0)</f>
        <v>0</v>
      </c>
      <c r="BJ131" s="18" t="s">
        <v>82</v>
      </c>
      <c r="BK131" s="200">
        <f>ROUND(I131*H131,2)</f>
        <v>0</v>
      </c>
      <c r="BL131" s="18" t="s">
        <v>279</v>
      </c>
      <c r="BM131" s="199" t="s">
        <v>8</v>
      </c>
    </row>
    <row r="132" spans="1:47" s="2" customFormat="1" ht="12">
      <c r="A132" s="35"/>
      <c r="B132" s="36"/>
      <c r="C132" s="37"/>
      <c r="D132" s="201" t="s">
        <v>185</v>
      </c>
      <c r="E132" s="37"/>
      <c r="F132" s="202" t="s">
        <v>1507</v>
      </c>
      <c r="G132" s="37"/>
      <c r="H132" s="37"/>
      <c r="I132" s="203"/>
      <c r="J132" s="37"/>
      <c r="K132" s="37"/>
      <c r="L132" s="40"/>
      <c r="M132" s="204"/>
      <c r="N132" s="205"/>
      <c r="O132" s="72"/>
      <c r="P132" s="72"/>
      <c r="Q132" s="72"/>
      <c r="R132" s="72"/>
      <c r="S132" s="72"/>
      <c r="T132" s="73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185</v>
      </c>
      <c r="AU132" s="18" t="s">
        <v>82</v>
      </c>
    </row>
    <row r="133" spans="1:65" s="2" customFormat="1" ht="14.45" customHeight="1">
      <c r="A133" s="35"/>
      <c r="B133" s="36"/>
      <c r="C133" s="188" t="s">
        <v>219</v>
      </c>
      <c r="D133" s="188" t="s">
        <v>178</v>
      </c>
      <c r="E133" s="189" t="s">
        <v>1508</v>
      </c>
      <c r="F133" s="190" t="s">
        <v>1509</v>
      </c>
      <c r="G133" s="191" t="s">
        <v>306</v>
      </c>
      <c r="H133" s="192">
        <v>35</v>
      </c>
      <c r="I133" s="193"/>
      <c r="J133" s="194">
        <f>ROUND(I133*H133,2)</f>
        <v>0</v>
      </c>
      <c r="K133" s="190" t="s">
        <v>1</v>
      </c>
      <c r="L133" s="40"/>
      <c r="M133" s="195" t="s">
        <v>1</v>
      </c>
      <c r="N133" s="196" t="s">
        <v>39</v>
      </c>
      <c r="O133" s="72"/>
      <c r="P133" s="197">
        <f>O133*H133</f>
        <v>0</v>
      </c>
      <c r="Q133" s="197">
        <v>0</v>
      </c>
      <c r="R133" s="197">
        <f>Q133*H133</f>
        <v>0</v>
      </c>
      <c r="S133" s="197">
        <v>0</v>
      </c>
      <c r="T133" s="198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99" t="s">
        <v>279</v>
      </c>
      <c r="AT133" s="199" t="s">
        <v>178</v>
      </c>
      <c r="AU133" s="199" t="s">
        <v>82</v>
      </c>
      <c r="AY133" s="18" t="s">
        <v>175</v>
      </c>
      <c r="BE133" s="200">
        <f>IF(N133="základní",J133,0)</f>
        <v>0</v>
      </c>
      <c r="BF133" s="200">
        <f>IF(N133="snížená",J133,0)</f>
        <v>0</v>
      </c>
      <c r="BG133" s="200">
        <f>IF(N133="zákl. přenesená",J133,0)</f>
        <v>0</v>
      </c>
      <c r="BH133" s="200">
        <f>IF(N133="sníž. přenesená",J133,0)</f>
        <v>0</v>
      </c>
      <c r="BI133" s="200">
        <f>IF(N133="nulová",J133,0)</f>
        <v>0</v>
      </c>
      <c r="BJ133" s="18" t="s">
        <v>82</v>
      </c>
      <c r="BK133" s="200">
        <f>ROUND(I133*H133,2)</f>
        <v>0</v>
      </c>
      <c r="BL133" s="18" t="s">
        <v>279</v>
      </c>
      <c r="BM133" s="199" t="s">
        <v>266</v>
      </c>
    </row>
    <row r="134" spans="1:47" s="2" customFormat="1" ht="12">
      <c r="A134" s="35"/>
      <c r="B134" s="36"/>
      <c r="C134" s="37"/>
      <c r="D134" s="201" t="s">
        <v>185</v>
      </c>
      <c r="E134" s="37"/>
      <c r="F134" s="202" t="s">
        <v>1509</v>
      </c>
      <c r="G134" s="37"/>
      <c r="H134" s="37"/>
      <c r="I134" s="203"/>
      <c r="J134" s="37"/>
      <c r="K134" s="37"/>
      <c r="L134" s="40"/>
      <c r="M134" s="204"/>
      <c r="N134" s="205"/>
      <c r="O134" s="72"/>
      <c r="P134" s="72"/>
      <c r="Q134" s="72"/>
      <c r="R134" s="72"/>
      <c r="S134" s="72"/>
      <c r="T134" s="73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185</v>
      </c>
      <c r="AU134" s="18" t="s">
        <v>82</v>
      </c>
    </row>
    <row r="135" spans="1:65" s="2" customFormat="1" ht="14.45" customHeight="1">
      <c r="A135" s="35"/>
      <c r="B135" s="36"/>
      <c r="C135" s="188" t="s">
        <v>225</v>
      </c>
      <c r="D135" s="188" t="s">
        <v>178</v>
      </c>
      <c r="E135" s="189" t="s">
        <v>1510</v>
      </c>
      <c r="F135" s="190" t="s">
        <v>1511</v>
      </c>
      <c r="G135" s="191" t="s">
        <v>306</v>
      </c>
      <c r="H135" s="192">
        <v>260</v>
      </c>
      <c r="I135" s="193"/>
      <c r="J135" s="194">
        <f>ROUND(I135*H135,2)</f>
        <v>0</v>
      </c>
      <c r="K135" s="190" t="s">
        <v>1</v>
      </c>
      <c r="L135" s="40"/>
      <c r="M135" s="195" t="s">
        <v>1</v>
      </c>
      <c r="N135" s="196" t="s">
        <v>39</v>
      </c>
      <c r="O135" s="72"/>
      <c r="P135" s="197">
        <f>O135*H135</f>
        <v>0</v>
      </c>
      <c r="Q135" s="197">
        <v>0</v>
      </c>
      <c r="R135" s="197">
        <f>Q135*H135</f>
        <v>0</v>
      </c>
      <c r="S135" s="197">
        <v>0</v>
      </c>
      <c r="T135" s="198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9" t="s">
        <v>279</v>
      </c>
      <c r="AT135" s="199" t="s">
        <v>178</v>
      </c>
      <c r="AU135" s="199" t="s">
        <v>82</v>
      </c>
      <c r="AY135" s="18" t="s">
        <v>175</v>
      </c>
      <c r="BE135" s="200">
        <f>IF(N135="základní",J135,0)</f>
        <v>0</v>
      </c>
      <c r="BF135" s="200">
        <f>IF(N135="snížená",J135,0)</f>
        <v>0</v>
      </c>
      <c r="BG135" s="200">
        <f>IF(N135="zákl. přenesená",J135,0)</f>
        <v>0</v>
      </c>
      <c r="BH135" s="200">
        <f>IF(N135="sníž. přenesená",J135,0)</f>
        <v>0</v>
      </c>
      <c r="BI135" s="200">
        <f>IF(N135="nulová",J135,0)</f>
        <v>0</v>
      </c>
      <c r="BJ135" s="18" t="s">
        <v>82</v>
      </c>
      <c r="BK135" s="200">
        <f>ROUND(I135*H135,2)</f>
        <v>0</v>
      </c>
      <c r="BL135" s="18" t="s">
        <v>279</v>
      </c>
      <c r="BM135" s="199" t="s">
        <v>279</v>
      </c>
    </row>
    <row r="136" spans="1:47" s="2" customFormat="1" ht="12">
      <c r="A136" s="35"/>
      <c r="B136" s="36"/>
      <c r="C136" s="37"/>
      <c r="D136" s="201" t="s">
        <v>185</v>
      </c>
      <c r="E136" s="37"/>
      <c r="F136" s="202" t="s">
        <v>1511</v>
      </c>
      <c r="G136" s="37"/>
      <c r="H136" s="37"/>
      <c r="I136" s="203"/>
      <c r="J136" s="37"/>
      <c r="K136" s="37"/>
      <c r="L136" s="40"/>
      <c r="M136" s="204"/>
      <c r="N136" s="205"/>
      <c r="O136" s="72"/>
      <c r="P136" s="72"/>
      <c r="Q136" s="72"/>
      <c r="R136" s="72"/>
      <c r="S136" s="72"/>
      <c r="T136" s="73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185</v>
      </c>
      <c r="AU136" s="18" t="s">
        <v>82</v>
      </c>
    </row>
    <row r="137" spans="1:65" s="2" customFormat="1" ht="14.45" customHeight="1">
      <c r="A137" s="35"/>
      <c r="B137" s="36"/>
      <c r="C137" s="188" t="s">
        <v>232</v>
      </c>
      <c r="D137" s="188" t="s">
        <v>178</v>
      </c>
      <c r="E137" s="189" t="s">
        <v>1512</v>
      </c>
      <c r="F137" s="190" t="s">
        <v>1513</v>
      </c>
      <c r="G137" s="191" t="s">
        <v>306</v>
      </c>
      <c r="H137" s="192">
        <v>11</v>
      </c>
      <c r="I137" s="193"/>
      <c r="J137" s="194">
        <f>ROUND(I137*H137,2)</f>
        <v>0</v>
      </c>
      <c r="K137" s="190" t="s">
        <v>1</v>
      </c>
      <c r="L137" s="40"/>
      <c r="M137" s="195" t="s">
        <v>1</v>
      </c>
      <c r="N137" s="196" t="s">
        <v>39</v>
      </c>
      <c r="O137" s="72"/>
      <c r="P137" s="197">
        <f>O137*H137</f>
        <v>0</v>
      </c>
      <c r="Q137" s="197">
        <v>0</v>
      </c>
      <c r="R137" s="197">
        <f>Q137*H137</f>
        <v>0</v>
      </c>
      <c r="S137" s="197">
        <v>0</v>
      </c>
      <c r="T137" s="198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9" t="s">
        <v>279</v>
      </c>
      <c r="AT137" s="199" t="s">
        <v>178</v>
      </c>
      <c r="AU137" s="199" t="s">
        <v>82</v>
      </c>
      <c r="AY137" s="18" t="s">
        <v>175</v>
      </c>
      <c r="BE137" s="200">
        <f>IF(N137="základní",J137,0)</f>
        <v>0</v>
      </c>
      <c r="BF137" s="200">
        <f>IF(N137="snížená",J137,0)</f>
        <v>0</v>
      </c>
      <c r="BG137" s="200">
        <f>IF(N137="zákl. přenesená",J137,0)</f>
        <v>0</v>
      </c>
      <c r="BH137" s="200">
        <f>IF(N137="sníž. přenesená",J137,0)</f>
        <v>0</v>
      </c>
      <c r="BI137" s="200">
        <f>IF(N137="nulová",J137,0)</f>
        <v>0</v>
      </c>
      <c r="BJ137" s="18" t="s">
        <v>82</v>
      </c>
      <c r="BK137" s="200">
        <f>ROUND(I137*H137,2)</f>
        <v>0</v>
      </c>
      <c r="BL137" s="18" t="s">
        <v>279</v>
      </c>
      <c r="BM137" s="199" t="s">
        <v>292</v>
      </c>
    </row>
    <row r="138" spans="1:47" s="2" customFormat="1" ht="12">
      <c r="A138" s="35"/>
      <c r="B138" s="36"/>
      <c r="C138" s="37"/>
      <c r="D138" s="201" t="s">
        <v>185</v>
      </c>
      <c r="E138" s="37"/>
      <c r="F138" s="202" t="s">
        <v>1513</v>
      </c>
      <c r="G138" s="37"/>
      <c r="H138" s="37"/>
      <c r="I138" s="203"/>
      <c r="J138" s="37"/>
      <c r="K138" s="37"/>
      <c r="L138" s="40"/>
      <c r="M138" s="204"/>
      <c r="N138" s="205"/>
      <c r="O138" s="72"/>
      <c r="P138" s="72"/>
      <c r="Q138" s="72"/>
      <c r="R138" s="72"/>
      <c r="S138" s="72"/>
      <c r="T138" s="73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8" t="s">
        <v>185</v>
      </c>
      <c r="AU138" s="18" t="s">
        <v>82</v>
      </c>
    </row>
    <row r="139" spans="1:65" s="2" customFormat="1" ht="14.45" customHeight="1">
      <c r="A139" s="35"/>
      <c r="B139" s="36"/>
      <c r="C139" s="188" t="s">
        <v>239</v>
      </c>
      <c r="D139" s="188" t="s">
        <v>178</v>
      </c>
      <c r="E139" s="189" t="s">
        <v>1514</v>
      </c>
      <c r="F139" s="190" t="s">
        <v>1515</v>
      </c>
      <c r="G139" s="191" t="s">
        <v>306</v>
      </c>
      <c r="H139" s="192">
        <v>24</v>
      </c>
      <c r="I139" s="193"/>
      <c r="J139" s="194">
        <f>ROUND(I139*H139,2)</f>
        <v>0</v>
      </c>
      <c r="K139" s="190" t="s">
        <v>1</v>
      </c>
      <c r="L139" s="40"/>
      <c r="M139" s="195" t="s">
        <v>1</v>
      </c>
      <c r="N139" s="196" t="s">
        <v>39</v>
      </c>
      <c r="O139" s="72"/>
      <c r="P139" s="197">
        <f>O139*H139</f>
        <v>0</v>
      </c>
      <c r="Q139" s="197">
        <v>0</v>
      </c>
      <c r="R139" s="197">
        <f>Q139*H139</f>
        <v>0</v>
      </c>
      <c r="S139" s="197">
        <v>0</v>
      </c>
      <c r="T139" s="198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99" t="s">
        <v>279</v>
      </c>
      <c r="AT139" s="199" t="s">
        <v>178</v>
      </c>
      <c r="AU139" s="199" t="s">
        <v>82</v>
      </c>
      <c r="AY139" s="18" t="s">
        <v>175</v>
      </c>
      <c r="BE139" s="200">
        <f>IF(N139="základní",J139,0)</f>
        <v>0</v>
      </c>
      <c r="BF139" s="200">
        <f>IF(N139="snížená",J139,0)</f>
        <v>0</v>
      </c>
      <c r="BG139" s="200">
        <f>IF(N139="zákl. přenesená",J139,0)</f>
        <v>0</v>
      </c>
      <c r="BH139" s="200">
        <f>IF(N139="sníž. přenesená",J139,0)</f>
        <v>0</v>
      </c>
      <c r="BI139" s="200">
        <f>IF(N139="nulová",J139,0)</f>
        <v>0</v>
      </c>
      <c r="BJ139" s="18" t="s">
        <v>82</v>
      </c>
      <c r="BK139" s="200">
        <f>ROUND(I139*H139,2)</f>
        <v>0</v>
      </c>
      <c r="BL139" s="18" t="s">
        <v>279</v>
      </c>
      <c r="BM139" s="199" t="s">
        <v>303</v>
      </c>
    </row>
    <row r="140" spans="1:47" s="2" customFormat="1" ht="12">
      <c r="A140" s="35"/>
      <c r="B140" s="36"/>
      <c r="C140" s="37"/>
      <c r="D140" s="201" t="s">
        <v>185</v>
      </c>
      <c r="E140" s="37"/>
      <c r="F140" s="202" t="s">
        <v>1515</v>
      </c>
      <c r="G140" s="37"/>
      <c r="H140" s="37"/>
      <c r="I140" s="203"/>
      <c r="J140" s="37"/>
      <c r="K140" s="37"/>
      <c r="L140" s="40"/>
      <c r="M140" s="204"/>
      <c r="N140" s="205"/>
      <c r="O140" s="72"/>
      <c r="P140" s="72"/>
      <c r="Q140" s="72"/>
      <c r="R140" s="72"/>
      <c r="S140" s="72"/>
      <c r="T140" s="73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185</v>
      </c>
      <c r="AU140" s="18" t="s">
        <v>82</v>
      </c>
    </row>
    <row r="141" spans="1:65" s="2" customFormat="1" ht="14.45" customHeight="1">
      <c r="A141" s="35"/>
      <c r="B141" s="36"/>
      <c r="C141" s="188" t="s">
        <v>247</v>
      </c>
      <c r="D141" s="188" t="s">
        <v>178</v>
      </c>
      <c r="E141" s="189" t="s">
        <v>1516</v>
      </c>
      <c r="F141" s="190" t="s">
        <v>1517</v>
      </c>
      <c r="G141" s="191" t="s">
        <v>306</v>
      </c>
      <c r="H141" s="192">
        <v>34</v>
      </c>
      <c r="I141" s="193"/>
      <c r="J141" s="194">
        <f>ROUND(I141*H141,2)</f>
        <v>0</v>
      </c>
      <c r="K141" s="190" t="s">
        <v>1</v>
      </c>
      <c r="L141" s="40"/>
      <c r="M141" s="195" t="s">
        <v>1</v>
      </c>
      <c r="N141" s="196" t="s">
        <v>39</v>
      </c>
      <c r="O141" s="72"/>
      <c r="P141" s="197">
        <f>O141*H141</f>
        <v>0</v>
      </c>
      <c r="Q141" s="197">
        <v>0</v>
      </c>
      <c r="R141" s="197">
        <f>Q141*H141</f>
        <v>0</v>
      </c>
      <c r="S141" s="197">
        <v>0</v>
      </c>
      <c r="T141" s="198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9" t="s">
        <v>279</v>
      </c>
      <c r="AT141" s="199" t="s">
        <v>178</v>
      </c>
      <c r="AU141" s="199" t="s">
        <v>82</v>
      </c>
      <c r="AY141" s="18" t="s">
        <v>175</v>
      </c>
      <c r="BE141" s="200">
        <f>IF(N141="základní",J141,0)</f>
        <v>0</v>
      </c>
      <c r="BF141" s="200">
        <f>IF(N141="snížená",J141,0)</f>
        <v>0</v>
      </c>
      <c r="BG141" s="200">
        <f>IF(N141="zákl. přenesená",J141,0)</f>
        <v>0</v>
      </c>
      <c r="BH141" s="200">
        <f>IF(N141="sníž. přenesená",J141,0)</f>
        <v>0</v>
      </c>
      <c r="BI141" s="200">
        <f>IF(N141="nulová",J141,0)</f>
        <v>0</v>
      </c>
      <c r="BJ141" s="18" t="s">
        <v>82</v>
      </c>
      <c r="BK141" s="200">
        <f>ROUND(I141*H141,2)</f>
        <v>0</v>
      </c>
      <c r="BL141" s="18" t="s">
        <v>279</v>
      </c>
      <c r="BM141" s="199" t="s">
        <v>314</v>
      </c>
    </row>
    <row r="142" spans="1:47" s="2" customFormat="1" ht="12">
      <c r="A142" s="35"/>
      <c r="B142" s="36"/>
      <c r="C142" s="37"/>
      <c r="D142" s="201" t="s">
        <v>185</v>
      </c>
      <c r="E142" s="37"/>
      <c r="F142" s="202" t="s">
        <v>1517</v>
      </c>
      <c r="G142" s="37"/>
      <c r="H142" s="37"/>
      <c r="I142" s="203"/>
      <c r="J142" s="37"/>
      <c r="K142" s="37"/>
      <c r="L142" s="40"/>
      <c r="M142" s="204"/>
      <c r="N142" s="205"/>
      <c r="O142" s="72"/>
      <c r="P142" s="72"/>
      <c r="Q142" s="72"/>
      <c r="R142" s="72"/>
      <c r="S142" s="72"/>
      <c r="T142" s="73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185</v>
      </c>
      <c r="AU142" s="18" t="s">
        <v>82</v>
      </c>
    </row>
    <row r="143" spans="1:65" s="2" customFormat="1" ht="14.45" customHeight="1">
      <c r="A143" s="35"/>
      <c r="B143" s="36"/>
      <c r="C143" s="188" t="s">
        <v>8</v>
      </c>
      <c r="D143" s="188" t="s">
        <v>178</v>
      </c>
      <c r="E143" s="189" t="s">
        <v>1518</v>
      </c>
      <c r="F143" s="190" t="s">
        <v>1519</v>
      </c>
      <c r="G143" s="191" t="s">
        <v>306</v>
      </c>
      <c r="H143" s="192">
        <v>30</v>
      </c>
      <c r="I143" s="193"/>
      <c r="J143" s="194">
        <f>ROUND(I143*H143,2)</f>
        <v>0</v>
      </c>
      <c r="K143" s="190" t="s">
        <v>1</v>
      </c>
      <c r="L143" s="40"/>
      <c r="M143" s="195" t="s">
        <v>1</v>
      </c>
      <c r="N143" s="196" t="s">
        <v>39</v>
      </c>
      <c r="O143" s="72"/>
      <c r="P143" s="197">
        <f>O143*H143</f>
        <v>0</v>
      </c>
      <c r="Q143" s="197">
        <v>0</v>
      </c>
      <c r="R143" s="197">
        <f>Q143*H143</f>
        <v>0</v>
      </c>
      <c r="S143" s="197">
        <v>0</v>
      </c>
      <c r="T143" s="198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9" t="s">
        <v>279</v>
      </c>
      <c r="AT143" s="199" t="s">
        <v>178</v>
      </c>
      <c r="AU143" s="199" t="s">
        <v>82</v>
      </c>
      <c r="AY143" s="18" t="s">
        <v>175</v>
      </c>
      <c r="BE143" s="200">
        <f>IF(N143="základní",J143,0)</f>
        <v>0</v>
      </c>
      <c r="BF143" s="200">
        <f>IF(N143="snížená",J143,0)</f>
        <v>0</v>
      </c>
      <c r="BG143" s="200">
        <f>IF(N143="zákl. přenesená",J143,0)</f>
        <v>0</v>
      </c>
      <c r="BH143" s="200">
        <f>IF(N143="sníž. přenesená",J143,0)</f>
        <v>0</v>
      </c>
      <c r="BI143" s="200">
        <f>IF(N143="nulová",J143,0)</f>
        <v>0</v>
      </c>
      <c r="BJ143" s="18" t="s">
        <v>82</v>
      </c>
      <c r="BK143" s="200">
        <f>ROUND(I143*H143,2)</f>
        <v>0</v>
      </c>
      <c r="BL143" s="18" t="s">
        <v>279</v>
      </c>
      <c r="BM143" s="199" t="s">
        <v>326</v>
      </c>
    </row>
    <row r="144" spans="1:47" s="2" customFormat="1" ht="12">
      <c r="A144" s="35"/>
      <c r="B144" s="36"/>
      <c r="C144" s="37"/>
      <c r="D144" s="201" t="s">
        <v>185</v>
      </c>
      <c r="E144" s="37"/>
      <c r="F144" s="202" t="s">
        <v>1519</v>
      </c>
      <c r="G144" s="37"/>
      <c r="H144" s="37"/>
      <c r="I144" s="203"/>
      <c r="J144" s="37"/>
      <c r="K144" s="37"/>
      <c r="L144" s="40"/>
      <c r="M144" s="204"/>
      <c r="N144" s="205"/>
      <c r="O144" s="72"/>
      <c r="P144" s="72"/>
      <c r="Q144" s="72"/>
      <c r="R144" s="72"/>
      <c r="S144" s="72"/>
      <c r="T144" s="73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8" t="s">
        <v>185</v>
      </c>
      <c r="AU144" s="18" t="s">
        <v>82</v>
      </c>
    </row>
    <row r="145" spans="1:65" s="2" customFormat="1" ht="14.45" customHeight="1">
      <c r="A145" s="35"/>
      <c r="B145" s="36"/>
      <c r="C145" s="188" t="s">
        <v>260</v>
      </c>
      <c r="D145" s="188" t="s">
        <v>178</v>
      </c>
      <c r="E145" s="189" t="s">
        <v>1520</v>
      </c>
      <c r="F145" s="190" t="s">
        <v>1521</v>
      </c>
      <c r="G145" s="191" t="s">
        <v>1497</v>
      </c>
      <c r="H145" s="192">
        <v>51</v>
      </c>
      <c r="I145" s="193"/>
      <c r="J145" s="194">
        <f>ROUND(I145*H145,2)</f>
        <v>0</v>
      </c>
      <c r="K145" s="190" t="s">
        <v>1</v>
      </c>
      <c r="L145" s="40"/>
      <c r="M145" s="195" t="s">
        <v>1</v>
      </c>
      <c r="N145" s="196" t="s">
        <v>39</v>
      </c>
      <c r="O145" s="72"/>
      <c r="P145" s="197">
        <f>O145*H145</f>
        <v>0</v>
      </c>
      <c r="Q145" s="197">
        <v>0</v>
      </c>
      <c r="R145" s="197">
        <f>Q145*H145</f>
        <v>0</v>
      </c>
      <c r="S145" s="197">
        <v>0</v>
      </c>
      <c r="T145" s="198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99" t="s">
        <v>279</v>
      </c>
      <c r="AT145" s="199" t="s">
        <v>178</v>
      </c>
      <c r="AU145" s="199" t="s">
        <v>82</v>
      </c>
      <c r="AY145" s="18" t="s">
        <v>175</v>
      </c>
      <c r="BE145" s="200">
        <f>IF(N145="základní",J145,0)</f>
        <v>0</v>
      </c>
      <c r="BF145" s="200">
        <f>IF(N145="snížená",J145,0)</f>
        <v>0</v>
      </c>
      <c r="BG145" s="200">
        <f>IF(N145="zákl. přenesená",J145,0)</f>
        <v>0</v>
      </c>
      <c r="BH145" s="200">
        <f>IF(N145="sníž. přenesená",J145,0)</f>
        <v>0</v>
      </c>
      <c r="BI145" s="200">
        <f>IF(N145="nulová",J145,0)</f>
        <v>0</v>
      </c>
      <c r="BJ145" s="18" t="s">
        <v>82</v>
      </c>
      <c r="BK145" s="200">
        <f>ROUND(I145*H145,2)</f>
        <v>0</v>
      </c>
      <c r="BL145" s="18" t="s">
        <v>279</v>
      </c>
      <c r="BM145" s="199" t="s">
        <v>339</v>
      </c>
    </row>
    <row r="146" spans="1:47" s="2" customFormat="1" ht="12">
      <c r="A146" s="35"/>
      <c r="B146" s="36"/>
      <c r="C146" s="37"/>
      <c r="D146" s="201" t="s">
        <v>185</v>
      </c>
      <c r="E146" s="37"/>
      <c r="F146" s="202" t="s">
        <v>1521</v>
      </c>
      <c r="G146" s="37"/>
      <c r="H146" s="37"/>
      <c r="I146" s="203"/>
      <c r="J146" s="37"/>
      <c r="K146" s="37"/>
      <c r="L146" s="40"/>
      <c r="M146" s="204"/>
      <c r="N146" s="205"/>
      <c r="O146" s="72"/>
      <c r="P146" s="72"/>
      <c r="Q146" s="72"/>
      <c r="R146" s="72"/>
      <c r="S146" s="72"/>
      <c r="T146" s="73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8" t="s">
        <v>185</v>
      </c>
      <c r="AU146" s="18" t="s">
        <v>82</v>
      </c>
    </row>
    <row r="147" spans="1:65" s="2" customFormat="1" ht="14.45" customHeight="1">
      <c r="A147" s="35"/>
      <c r="B147" s="36"/>
      <c r="C147" s="188" t="s">
        <v>266</v>
      </c>
      <c r="D147" s="188" t="s">
        <v>178</v>
      </c>
      <c r="E147" s="189" t="s">
        <v>1522</v>
      </c>
      <c r="F147" s="190" t="s">
        <v>1523</v>
      </c>
      <c r="G147" s="191" t="s">
        <v>1497</v>
      </c>
      <c r="H147" s="192">
        <v>5</v>
      </c>
      <c r="I147" s="193"/>
      <c r="J147" s="194">
        <f>ROUND(I147*H147,2)</f>
        <v>0</v>
      </c>
      <c r="K147" s="190" t="s">
        <v>1</v>
      </c>
      <c r="L147" s="40"/>
      <c r="M147" s="195" t="s">
        <v>1</v>
      </c>
      <c r="N147" s="196" t="s">
        <v>39</v>
      </c>
      <c r="O147" s="72"/>
      <c r="P147" s="197">
        <f>O147*H147</f>
        <v>0</v>
      </c>
      <c r="Q147" s="197">
        <v>0</v>
      </c>
      <c r="R147" s="197">
        <f>Q147*H147</f>
        <v>0</v>
      </c>
      <c r="S147" s="197">
        <v>0</v>
      </c>
      <c r="T147" s="198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9" t="s">
        <v>279</v>
      </c>
      <c r="AT147" s="199" t="s">
        <v>178</v>
      </c>
      <c r="AU147" s="199" t="s">
        <v>82</v>
      </c>
      <c r="AY147" s="18" t="s">
        <v>175</v>
      </c>
      <c r="BE147" s="200">
        <f>IF(N147="základní",J147,0)</f>
        <v>0</v>
      </c>
      <c r="BF147" s="200">
        <f>IF(N147="snížená",J147,0)</f>
        <v>0</v>
      </c>
      <c r="BG147" s="200">
        <f>IF(N147="zákl. přenesená",J147,0)</f>
        <v>0</v>
      </c>
      <c r="BH147" s="200">
        <f>IF(N147="sníž. přenesená",J147,0)</f>
        <v>0</v>
      </c>
      <c r="BI147" s="200">
        <f>IF(N147="nulová",J147,0)</f>
        <v>0</v>
      </c>
      <c r="BJ147" s="18" t="s">
        <v>82</v>
      </c>
      <c r="BK147" s="200">
        <f>ROUND(I147*H147,2)</f>
        <v>0</v>
      </c>
      <c r="BL147" s="18" t="s">
        <v>279</v>
      </c>
      <c r="BM147" s="199" t="s">
        <v>354</v>
      </c>
    </row>
    <row r="148" spans="1:47" s="2" customFormat="1" ht="12">
      <c r="A148" s="35"/>
      <c r="B148" s="36"/>
      <c r="C148" s="37"/>
      <c r="D148" s="201" t="s">
        <v>185</v>
      </c>
      <c r="E148" s="37"/>
      <c r="F148" s="202" t="s">
        <v>1523</v>
      </c>
      <c r="G148" s="37"/>
      <c r="H148" s="37"/>
      <c r="I148" s="203"/>
      <c r="J148" s="37"/>
      <c r="K148" s="37"/>
      <c r="L148" s="40"/>
      <c r="M148" s="204"/>
      <c r="N148" s="205"/>
      <c r="O148" s="72"/>
      <c r="P148" s="72"/>
      <c r="Q148" s="72"/>
      <c r="R148" s="72"/>
      <c r="S148" s="72"/>
      <c r="T148" s="73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185</v>
      </c>
      <c r="AU148" s="18" t="s">
        <v>82</v>
      </c>
    </row>
    <row r="149" spans="1:65" s="2" customFormat="1" ht="14.45" customHeight="1">
      <c r="A149" s="35"/>
      <c r="B149" s="36"/>
      <c r="C149" s="188" t="s">
        <v>272</v>
      </c>
      <c r="D149" s="188" t="s">
        <v>178</v>
      </c>
      <c r="E149" s="189" t="s">
        <v>1524</v>
      </c>
      <c r="F149" s="190" t="s">
        <v>1525</v>
      </c>
      <c r="G149" s="191" t="s">
        <v>1497</v>
      </c>
      <c r="H149" s="192">
        <v>30</v>
      </c>
      <c r="I149" s="193"/>
      <c r="J149" s="194">
        <f>ROUND(I149*H149,2)</f>
        <v>0</v>
      </c>
      <c r="K149" s="190" t="s">
        <v>1</v>
      </c>
      <c r="L149" s="40"/>
      <c r="M149" s="195" t="s">
        <v>1</v>
      </c>
      <c r="N149" s="196" t="s">
        <v>39</v>
      </c>
      <c r="O149" s="72"/>
      <c r="P149" s="197">
        <f>O149*H149</f>
        <v>0</v>
      </c>
      <c r="Q149" s="197">
        <v>0</v>
      </c>
      <c r="R149" s="197">
        <f>Q149*H149</f>
        <v>0</v>
      </c>
      <c r="S149" s="197">
        <v>0</v>
      </c>
      <c r="T149" s="198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9" t="s">
        <v>279</v>
      </c>
      <c r="AT149" s="199" t="s">
        <v>178</v>
      </c>
      <c r="AU149" s="199" t="s">
        <v>82</v>
      </c>
      <c r="AY149" s="18" t="s">
        <v>175</v>
      </c>
      <c r="BE149" s="200">
        <f>IF(N149="základní",J149,0)</f>
        <v>0</v>
      </c>
      <c r="BF149" s="200">
        <f>IF(N149="snížená",J149,0)</f>
        <v>0</v>
      </c>
      <c r="BG149" s="200">
        <f>IF(N149="zákl. přenesená",J149,0)</f>
        <v>0</v>
      </c>
      <c r="BH149" s="200">
        <f>IF(N149="sníž. přenesená",J149,0)</f>
        <v>0</v>
      </c>
      <c r="BI149" s="200">
        <f>IF(N149="nulová",J149,0)</f>
        <v>0</v>
      </c>
      <c r="BJ149" s="18" t="s">
        <v>82</v>
      </c>
      <c r="BK149" s="200">
        <f>ROUND(I149*H149,2)</f>
        <v>0</v>
      </c>
      <c r="BL149" s="18" t="s">
        <v>279</v>
      </c>
      <c r="BM149" s="199" t="s">
        <v>368</v>
      </c>
    </row>
    <row r="150" spans="1:47" s="2" customFormat="1" ht="12">
      <c r="A150" s="35"/>
      <c r="B150" s="36"/>
      <c r="C150" s="37"/>
      <c r="D150" s="201" t="s">
        <v>185</v>
      </c>
      <c r="E150" s="37"/>
      <c r="F150" s="202" t="s">
        <v>1525</v>
      </c>
      <c r="G150" s="37"/>
      <c r="H150" s="37"/>
      <c r="I150" s="203"/>
      <c r="J150" s="37"/>
      <c r="K150" s="37"/>
      <c r="L150" s="40"/>
      <c r="M150" s="204"/>
      <c r="N150" s="205"/>
      <c r="O150" s="72"/>
      <c r="P150" s="72"/>
      <c r="Q150" s="72"/>
      <c r="R150" s="72"/>
      <c r="S150" s="72"/>
      <c r="T150" s="73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8" t="s">
        <v>185</v>
      </c>
      <c r="AU150" s="18" t="s">
        <v>82</v>
      </c>
    </row>
    <row r="151" spans="1:65" s="2" customFormat="1" ht="14.45" customHeight="1">
      <c r="A151" s="35"/>
      <c r="B151" s="36"/>
      <c r="C151" s="188" t="s">
        <v>279</v>
      </c>
      <c r="D151" s="188" t="s">
        <v>178</v>
      </c>
      <c r="E151" s="189" t="s">
        <v>1526</v>
      </c>
      <c r="F151" s="190" t="s">
        <v>1527</v>
      </c>
      <c r="G151" s="191" t="s">
        <v>1497</v>
      </c>
      <c r="H151" s="192">
        <v>5</v>
      </c>
      <c r="I151" s="193"/>
      <c r="J151" s="194">
        <f>ROUND(I151*H151,2)</f>
        <v>0</v>
      </c>
      <c r="K151" s="190" t="s">
        <v>1</v>
      </c>
      <c r="L151" s="40"/>
      <c r="M151" s="195" t="s">
        <v>1</v>
      </c>
      <c r="N151" s="196" t="s">
        <v>39</v>
      </c>
      <c r="O151" s="72"/>
      <c r="P151" s="197">
        <f>O151*H151</f>
        <v>0</v>
      </c>
      <c r="Q151" s="197">
        <v>0</v>
      </c>
      <c r="R151" s="197">
        <f>Q151*H151</f>
        <v>0</v>
      </c>
      <c r="S151" s="197">
        <v>0</v>
      </c>
      <c r="T151" s="198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99" t="s">
        <v>279</v>
      </c>
      <c r="AT151" s="199" t="s">
        <v>178</v>
      </c>
      <c r="AU151" s="199" t="s">
        <v>82</v>
      </c>
      <c r="AY151" s="18" t="s">
        <v>175</v>
      </c>
      <c r="BE151" s="200">
        <f>IF(N151="základní",J151,0)</f>
        <v>0</v>
      </c>
      <c r="BF151" s="200">
        <f>IF(N151="snížená",J151,0)</f>
        <v>0</v>
      </c>
      <c r="BG151" s="200">
        <f>IF(N151="zákl. přenesená",J151,0)</f>
        <v>0</v>
      </c>
      <c r="BH151" s="200">
        <f>IF(N151="sníž. přenesená",J151,0)</f>
        <v>0</v>
      </c>
      <c r="BI151" s="200">
        <f>IF(N151="nulová",J151,0)</f>
        <v>0</v>
      </c>
      <c r="BJ151" s="18" t="s">
        <v>82</v>
      </c>
      <c r="BK151" s="200">
        <f>ROUND(I151*H151,2)</f>
        <v>0</v>
      </c>
      <c r="BL151" s="18" t="s">
        <v>279</v>
      </c>
      <c r="BM151" s="199" t="s">
        <v>381</v>
      </c>
    </row>
    <row r="152" spans="1:47" s="2" customFormat="1" ht="12">
      <c r="A152" s="35"/>
      <c r="B152" s="36"/>
      <c r="C152" s="37"/>
      <c r="D152" s="201" t="s">
        <v>185</v>
      </c>
      <c r="E152" s="37"/>
      <c r="F152" s="202" t="s">
        <v>1527</v>
      </c>
      <c r="G152" s="37"/>
      <c r="H152" s="37"/>
      <c r="I152" s="203"/>
      <c r="J152" s="37"/>
      <c r="K152" s="37"/>
      <c r="L152" s="40"/>
      <c r="M152" s="204"/>
      <c r="N152" s="205"/>
      <c r="O152" s="72"/>
      <c r="P152" s="72"/>
      <c r="Q152" s="72"/>
      <c r="R152" s="72"/>
      <c r="S152" s="72"/>
      <c r="T152" s="73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8" t="s">
        <v>185</v>
      </c>
      <c r="AU152" s="18" t="s">
        <v>82</v>
      </c>
    </row>
    <row r="153" spans="1:65" s="2" customFormat="1" ht="14.45" customHeight="1">
      <c r="A153" s="35"/>
      <c r="B153" s="36"/>
      <c r="C153" s="188" t="s">
        <v>286</v>
      </c>
      <c r="D153" s="188" t="s">
        <v>178</v>
      </c>
      <c r="E153" s="189" t="s">
        <v>1528</v>
      </c>
      <c r="F153" s="190" t="s">
        <v>1529</v>
      </c>
      <c r="G153" s="191" t="s">
        <v>1497</v>
      </c>
      <c r="H153" s="192">
        <v>4</v>
      </c>
      <c r="I153" s="193"/>
      <c r="J153" s="194">
        <f>ROUND(I153*H153,2)</f>
        <v>0</v>
      </c>
      <c r="K153" s="190" t="s">
        <v>1</v>
      </c>
      <c r="L153" s="40"/>
      <c r="M153" s="195" t="s">
        <v>1</v>
      </c>
      <c r="N153" s="196" t="s">
        <v>39</v>
      </c>
      <c r="O153" s="72"/>
      <c r="P153" s="197">
        <f>O153*H153</f>
        <v>0</v>
      </c>
      <c r="Q153" s="197">
        <v>0</v>
      </c>
      <c r="R153" s="197">
        <f>Q153*H153</f>
        <v>0</v>
      </c>
      <c r="S153" s="197">
        <v>0</v>
      </c>
      <c r="T153" s="198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99" t="s">
        <v>279</v>
      </c>
      <c r="AT153" s="199" t="s">
        <v>178</v>
      </c>
      <c r="AU153" s="199" t="s">
        <v>82</v>
      </c>
      <c r="AY153" s="18" t="s">
        <v>175</v>
      </c>
      <c r="BE153" s="200">
        <f>IF(N153="základní",J153,0)</f>
        <v>0</v>
      </c>
      <c r="BF153" s="200">
        <f>IF(N153="snížená",J153,0)</f>
        <v>0</v>
      </c>
      <c r="BG153" s="200">
        <f>IF(N153="zákl. přenesená",J153,0)</f>
        <v>0</v>
      </c>
      <c r="BH153" s="200">
        <f>IF(N153="sníž. přenesená",J153,0)</f>
        <v>0</v>
      </c>
      <c r="BI153" s="200">
        <f>IF(N153="nulová",J153,0)</f>
        <v>0</v>
      </c>
      <c r="BJ153" s="18" t="s">
        <v>82</v>
      </c>
      <c r="BK153" s="200">
        <f>ROUND(I153*H153,2)</f>
        <v>0</v>
      </c>
      <c r="BL153" s="18" t="s">
        <v>279</v>
      </c>
      <c r="BM153" s="199" t="s">
        <v>393</v>
      </c>
    </row>
    <row r="154" spans="1:47" s="2" customFormat="1" ht="12">
      <c r="A154" s="35"/>
      <c r="B154" s="36"/>
      <c r="C154" s="37"/>
      <c r="D154" s="201" t="s">
        <v>185</v>
      </c>
      <c r="E154" s="37"/>
      <c r="F154" s="202" t="s">
        <v>1529</v>
      </c>
      <c r="G154" s="37"/>
      <c r="H154" s="37"/>
      <c r="I154" s="203"/>
      <c r="J154" s="37"/>
      <c r="K154" s="37"/>
      <c r="L154" s="40"/>
      <c r="M154" s="204"/>
      <c r="N154" s="205"/>
      <c r="O154" s="72"/>
      <c r="P154" s="72"/>
      <c r="Q154" s="72"/>
      <c r="R154" s="72"/>
      <c r="S154" s="72"/>
      <c r="T154" s="73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8" t="s">
        <v>185</v>
      </c>
      <c r="AU154" s="18" t="s">
        <v>82</v>
      </c>
    </row>
    <row r="155" spans="1:65" s="2" customFormat="1" ht="14.45" customHeight="1">
      <c r="A155" s="35"/>
      <c r="B155" s="36"/>
      <c r="C155" s="188" t="s">
        <v>292</v>
      </c>
      <c r="D155" s="188" t="s">
        <v>178</v>
      </c>
      <c r="E155" s="189" t="s">
        <v>1530</v>
      </c>
      <c r="F155" s="190" t="s">
        <v>1531</v>
      </c>
      <c r="G155" s="191" t="s">
        <v>1497</v>
      </c>
      <c r="H155" s="192">
        <v>2</v>
      </c>
      <c r="I155" s="193"/>
      <c r="J155" s="194">
        <f>ROUND(I155*H155,2)</f>
        <v>0</v>
      </c>
      <c r="K155" s="190" t="s">
        <v>1</v>
      </c>
      <c r="L155" s="40"/>
      <c r="M155" s="195" t="s">
        <v>1</v>
      </c>
      <c r="N155" s="196" t="s">
        <v>39</v>
      </c>
      <c r="O155" s="72"/>
      <c r="P155" s="197">
        <f>O155*H155</f>
        <v>0</v>
      </c>
      <c r="Q155" s="197">
        <v>0</v>
      </c>
      <c r="R155" s="197">
        <f>Q155*H155</f>
        <v>0</v>
      </c>
      <c r="S155" s="197">
        <v>0</v>
      </c>
      <c r="T155" s="198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99" t="s">
        <v>279</v>
      </c>
      <c r="AT155" s="199" t="s">
        <v>178</v>
      </c>
      <c r="AU155" s="199" t="s">
        <v>82</v>
      </c>
      <c r="AY155" s="18" t="s">
        <v>175</v>
      </c>
      <c r="BE155" s="200">
        <f>IF(N155="základní",J155,0)</f>
        <v>0</v>
      </c>
      <c r="BF155" s="200">
        <f>IF(N155="snížená",J155,0)</f>
        <v>0</v>
      </c>
      <c r="BG155" s="200">
        <f>IF(N155="zákl. přenesená",J155,0)</f>
        <v>0</v>
      </c>
      <c r="BH155" s="200">
        <f>IF(N155="sníž. přenesená",J155,0)</f>
        <v>0</v>
      </c>
      <c r="BI155" s="200">
        <f>IF(N155="nulová",J155,0)</f>
        <v>0</v>
      </c>
      <c r="BJ155" s="18" t="s">
        <v>82</v>
      </c>
      <c r="BK155" s="200">
        <f>ROUND(I155*H155,2)</f>
        <v>0</v>
      </c>
      <c r="BL155" s="18" t="s">
        <v>279</v>
      </c>
      <c r="BM155" s="199" t="s">
        <v>405</v>
      </c>
    </row>
    <row r="156" spans="1:47" s="2" customFormat="1" ht="12">
      <c r="A156" s="35"/>
      <c r="B156" s="36"/>
      <c r="C156" s="37"/>
      <c r="D156" s="201" t="s">
        <v>185</v>
      </c>
      <c r="E156" s="37"/>
      <c r="F156" s="202" t="s">
        <v>1531</v>
      </c>
      <c r="G156" s="37"/>
      <c r="H156" s="37"/>
      <c r="I156" s="203"/>
      <c r="J156" s="37"/>
      <c r="K156" s="37"/>
      <c r="L156" s="40"/>
      <c r="M156" s="204"/>
      <c r="N156" s="205"/>
      <c r="O156" s="72"/>
      <c r="P156" s="72"/>
      <c r="Q156" s="72"/>
      <c r="R156" s="72"/>
      <c r="S156" s="72"/>
      <c r="T156" s="73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8" t="s">
        <v>185</v>
      </c>
      <c r="AU156" s="18" t="s">
        <v>82</v>
      </c>
    </row>
    <row r="157" spans="1:65" s="2" customFormat="1" ht="14.45" customHeight="1">
      <c r="A157" s="35"/>
      <c r="B157" s="36"/>
      <c r="C157" s="188" t="s">
        <v>298</v>
      </c>
      <c r="D157" s="188" t="s">
        <v>178</v>
      </c>
      <c r="E157" s="189" t="s">
        <v>1532</v>
      </c>
      <c r="F157" s="190" t="s">
        <v>1533</v>
      </c>
      <c r="G157" s="191" t="s">
        <v>1497</v>
      </c>
      <c r="H157" s="192">
        <v>35</v>
      </c>
      <c r="I157" s="193"/>
      <c r="J157" s="194">
        <f>ROUND(I157*H157,2)</f>
        <v>0</v>
      </c>
      <c r="K157" s="190" t="s">
        <v>1</v>
      </c>
      <c r="L157" s="40"/>
      <c r="M157" s="195" t="s">
        <v>1</v>
      </c>
      <c r="N157" s="196" t="s">
        <v>39</v>
      </c>
      <c r="O157" s="72"/>
      <c r="P157" s="197">
        <f>O157*H157</f>
        <v>0</v>
      </c>
      <c r="Q157" s="197">
        <v>0</v>
      </c>
      <c r="R157" s="197">
        <f>Q157*H157</f>
        <v>0</v>
      </c>
      <c r="S157" s="197">
        <v>0</v>
      </c>
      <c r="T157" s="198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9" t="s">
        <v>279</v>
      </c>
      <c r="AT157" s="199" t="s">
        <v>178</v>
      </c>
      <c r="AU157" s="199" t="s">
        <v>82</v>
      </c>
      <c r="AY157" s="18" t="s">
        <v>175</v>
      </c>
      <c r="BE157" s="200">
        <f>IF(N157="základní",J157,0)</f>
        <v>0</v>
      </c>
      <c r="BF157" s="200">
        <f>IF(N157="snížená",J157,0)</f>
        <v>0</v>
      </c>
      <c r="BG157" s="200">
        <f>IF(N157="zákl. přenesená",J157,0)</f>
        <v>0</v>
      </c>
      <c r="BH157" s="200">
        <f>IF(N157="sníž. přenesená",J157,0)</f>
        <v>0</v>
      </c>
      <c r="BI157" s="200">
        <f>IF(N157="nulová",J157,0)</f>
        <v>0</v>
      </c>
      <c r="BJ157" s="18" t="s">
        <v>82</v>
      </c>
      <c r="BK157" s="200">
        <f>ROUND(I157*H157,2)</f>
        <v>0</v>
      </c>
      <c r="BL157" s="18" t="s">
        <v>279</v>
      </c>
      <c r="BM157" s="199" t="s">
        <v>419</v>
      </c>
    </row>
    <row r="158" spans="1:47" s="2" customFormat="1" ht="12">
      <c r="A158" s="35"/>
      <c r="B158" s="36"/>
      <c r="C158" s="37"/>
      <c r="D158" s="201" t="s">
        <v>185</v>
      </c>
      <c r="E158" s="37"/>
      <c r="F158" s="202" t="s">
        <v>1533</v>
      </c>
      <c r="G158" s="37"/>
      <c r="H158" s="37"/>
      <c r="I158" s="203"/>
      <c r="J158" s="37"/>
      <c r="K158" s="37"/>
      <c r="L158" s="40"/>
      <c r="M158" s="204"/>
      <c r="N158" s="205"/>
      <c r="O158" s="72"/>
      <c r="P158" s="72"/>
      <c r="Q158" s="72"/>
      <c r="R158" s="72"/>
      <c r="S158" s="72"/>
      <c r="T158" s="73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8" t="s">
        <v>185</v>
      </c>
      <c r="AU158" s="18" t="s">
        <v>82</v>
      </c>
    </row>
    <row r="159" spans="1:65" s="2" customFormat="1" ht="19.9" customHeight="1">
      <c r="A159" s="35"/>
      <c r="B159" s="36"/>
      <c r="C159" s="188" t="s">
        <v>303</v>
      </c>
      <c r="D159" s="188" t="s">
        <v>178</v>
      </c>
      <c r="E159" s="189" t="s">
        <v>1534</v>
      </c>
      <c r="F159" s="190" t="s">
        <v>1535</v>
      </c>
      <c r="G159" s="191" t="s">
        <v>1497</v>
      </c>
      <c r="H159" s="192">
        <v>3</v>
      </c>
      <c r="I159" s="193"/>
      <c r="J159" s="194">
        <f>ROUND(I159*H159,2)</f>
        <v>0</v>
      </c>
      <c r="K159" s="190" t="s">
        <v>1</v>
      </c>
      <c r="L159" s="40"/>
      <c r="M159" s="195" t="s">
        <v>1</v>
      </c>
      <c r="N159" s="196" t="s">
        <v>39</v>
      </c>
      <c r="O159" s="72"/>
      <c r="P159" s="197">
        <f>O159*H159</f>
        <v>0</v>
      </c>
      <c r="Q159" s="197">
        <v>0</v>
      </c>
      <c r="R159" s="197">
        <f>Q159*H159</f>
        <v>0</v>
      </c>
      <c r="S159" s="197">
        <v>0</v>
      </c>
      <c r="T159" s="198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99" t="s">
        <v>279</v>
      </c>
      <c r="AT159" s="199" t="s">
        <v>178</v>
      </c>
      <c r="AU159" s="199" t="s">
        <v>82</v>
      </c>
      <c r="AY159" s="18" t="s">
        <v>175</v>
      </c>
      <c r="BE159" s="200">
        <f>IF(N159="základní",J159,0)</f>
        <v>0</v>
      </c>
      <c r="BF159" s="200">
        <f>IF(N159="snížená",J159,0)</f>
        <v>0</v>
      </c>
      <c r="BG159" s="200">
        <f>IF(N159="zákl. přenesená",J159,0)</f>
        <v>0</v>
      </c>
      <c r="BH159" s="200">
        <f>IF(N159="sníž. přenesená",J159,0)</f>
        <v>0</v>
      </c>
      <c r="BI159" s="200">
        <f>IF(N159="nulová",J159,0)</f>
        <v>0</v>
      </c>
      <c r="BJ159" s="18" t="s">
        <v>82</v>
      </c>
      <c r="BK159" s="200">
        <f>ROUND(I159*H159,2)</f>
        <v>0</v>
      </c>
      <c r="BL159" s="18" t="s">
        <v>279</v>
      </c>
      <c r="BM159" s="199" t="s">
        <v>428</v>
      </c>
    </row>
    <row r="160" spans="1:47" s="2" customFormat="1" ht="12">
      <c r="A160" s="35"/>
      <c r="B160" s="36"/>
      <c r="C160" s="37"/>
      <c r="D160" s="201" t="s">
        <v>185</v>
      </c>
      <c r="E160" s="37"/>
      <c r="F160" s="202" t="s">
        <v>1535</v>
      </c>
      <c r="G160" s="37"/>
      <c r="H160" s="37"/>
      <c r="I160" s="203"/>
      <c r="J160" s="37"/>
      <c r="K160" s="37"/>
      <c r="L160" s="40"/>
      <c r="M160" s="204"/>
      <c r="N160" s="205"/>
      <c r="O160" s="72"/>
      <c r="P160" s="72"/>
      <c r="Q160" s="72"/>
      <c r="R160" s="72"/>
      <c r="S160" s="72"/>
      <c r="T160" s="73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8" t="s">
        <v>185</v>
      </c>
      <c r="AU160" s="18" t="s">
        <v>82</v>
      </c>
    </row>
    <row r="161" spans="1:65" s="2" customFormat="1" ht="14.45" customHeight="1">
      <c r="A161" s="35"/>
      <c r="B161" s="36"/>
      <c r="C161" s="188" t="s">
        <v>7</v>
      </c>
      <c r="D161" s="188" t="s">
        <v>178</v>
      </c>
      <c r="E161" s="189" t="s">
        <v>1536</v>
      </c>
      <c r="F161" s="190" t="s">
        <v>1537</v>
      </c>
      <c r="G161" s="191" t="s">
        <v>306</v>
      </c>
      <c r="H161" s="192">
        <v>40</v>
      </c>
      <c r="I161" s="193"/>
      <c r="J161" s="194">
        <f>ROUND(I161*H161,2)</f>
        <v>0</v>
      </c>
      <c r="K161" s="190" t="s">
        <v>1</v>
      </c>
      <c r="L161" s="40"/>
      <c r="M161" s="195" t="s">
        <v>1</v>
      </c>
      <c r="N161" s="196" t="s">
        <v>39</v>
      </c>
      <c r="O161" s="72"/>
      <c r="P161" s="197">
        <f>O161*H161</f>
        <v>0</v>
      </c>
      <c r="Q161" s="197">
        <v>0</v>
      </c>
      <c r="R161" s="197">
        <f>Q161*H161</f>
        <v>0</v>
      </c>
      <c r="S161" s="197">
        <v>0</v>
      </c>
      <c r="T161" s="198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99" t="s">
        <v>279</v>
      </c>
      <c r="AT161" s="199" t="s">
        <v>178</v>
      </c>
      <c r="AU161" s="199" t="s">
        <v>82</v>
      </c>
      <c r="AY161" s="18" t="s">
        <v>175</v>
      </c>
      <c r="BE161" s="200">
        <f>IF(N161="základní",J161,0)</f>
        <v>0</v>
      </c>
      <c r="BF161" s="200">
        <f>IF(N161="snížená",J161,0)</f>
        <v>0</v>
      </c>
      <c r="BG161" s="200">
        <f>IF(N161="zákl. přenesená",J161,0)</f>
        <v>0</v>
      </c>
      <c r="BH161" s="200">
        <f>IF(N161="sníž. přenesená",J161,0)</f>
        <v>0</v>
      </c>
      <c r="BI161" s="200">
        <f>IF(N161="nulová",J161,0)</f>
        <v>0</v>
      </c>
      <c r="BJ161" s="18" t="s">
        <v>82</v>
      </c>
      <c r="BK161" s="200">
        <f>ROUND(I161*H161,2)</f>
        <v>0</v>
      </c>
      <c r="BL161" s="18" t="s">
        <v>279</v>
      </c>
      <c r="BM161" s="199" t="s">
        <v>439</v>
      </c>
    </row>
    <row r="162" spans="1:47" s="2" customFormat="1" ht="12">
      <c r="A162" s="35"/>
      <c r="B162" s="36"/>
      <c r="C162" s="37"/>
      <c r="D162" s="201" t="s">
        <v>185</v>
      </c>
      <c r="E162" s="37"/>
      <c r="F162" s="202" t="s">
        <v>1537</v>
      </c>
      <c r="G162" s="37"/>
      <c r="H162" s="37"/>
      <c r="I162" s="203"/>
      <c r="J162" s="37"/>
      <c r="K162" s="37"/>
      <c r="L162" s="40"/>
      <c r="M162" s="204"/>
      <c r="N162" s="205"/>
      <c r="O162" s="72"/>
      <c r="P162" s="72"/>
      <c r="Q162" s="72"/>
      <c r="R162" s="72"/>
      <c r="S162" s="72"/>
      <c r="T162" s="73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8" t="s">
        <v>185</v>
      </c>
      <c r="AU162" s="18" t="s">
        <v>82</v>
      </c>
    </row>
    <row r="163" spans="1:65" s="2" customFormat="1" ht="14.45" customHeight="1">
      <c r="A163" s="35"/>
      <c r="B163" s="36"/>
      <c r="C163" s="188" t="s">
        <v>314</v>
      </c>
      <c r="D163" s="188" t="s">
        <v>178</v>
      </c>
      <c r="E163" s="189" t="s">
        <v>1538</v>
      </c>
      <c r="F163" s="190" t="s">
        <v>1539</v>
      </c>
      <c r="G163" s="191" t="s">
        <v>306</v>
      </c>
      <c r="H163" s="192">
        <v>9</v>
      </c>
      <c r="I163" s="193"/>
      <c r="J163" s="194">
        <f>ROUND(I163*H163,2)</f>
        <v>0</v>
      </c>
      <c r="K163" s="190" t="s">
        <v>1</v>
      </c>
      <c r="L163" s="40"/>
      <c r="M163" s="195" t="s">
        <v>1</v>
      </c>
      <c r="N163" s="196" t="s">
        <v>39</v>
      </c>
      <c r="O163" s="72"/>
      <c r="P163" s="197">
        <f>O163*H163</f>
        <v>0</v>
      </c>
      <c r="Q163" s="197">
        <v>0</v>
      </c>
      <c r="R163" s="197">
        <f>Q163*H163</f>
        <v>0</v>
      </c>
      <c r="S163" s="197">
        <v>0</v>
      </c>
      <c r="T163" s="198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99" t="s">
        <v>279</v>
      </c>
      <c r="AT163" s="199" t="s">
        <v>178</v>
      </c>
      <c r="AU163" s="199" t="s">
        <v>82</v>
      </c>
      <c r="AY163" s="18" t="s">
        <v>175</v>
      </c>
      <c r="BE163" s="200">
        <f>IF(N163="základní",J163,0)</f>
        <v>0</v>
      </c>
      <c r="BF163" s="200">
        <f>IF(N163="snížená",J163,0)</f>
        <v>0</v>
      </c>
      <c r="BG163" s="200">
        <f>IF(N163="zákl. přenesená",J163,0)</f>
        <v>0</v>
      </c>
      <c r="BH163" s="200">
        <f>IF(N163="sníž. přenesená",J163,0)</f>
        <v>0</v>
      </c>
      <c r="BI163" s="200">
        <f>IF(N163="nulová",J163,0)</f>
        <v>0</v>
      </c>
      <c r="BJ163" s="18" t="s">
        <v>82</v>
      </c>
      <c r="BK163" s="200">
        <f>ROUND(I163*H163,2)</f>
        <v>0</v>
      </c>
      <c r="BL163" s="18" t="s">
        <v>279</v>
      </c>
      <c r="BM163" s="199" t="s">
        <v>450</v>
      </c>
    </row>
    <row r="164" spans="1:47" s="2" customFormat="1" ht="12">
      <c r="A164" s="35"/>
      <c r="B164" s="36"/>
      <c r="C164" s="37"/>
      <c r="D164" s="201" t="s">
        <v>185</v>
      </c>
      <c r="E164" s="37"/>
      <c r="F164" s="202" t="s">
        <v>1539</v>
      </c>
      <c r="G164" s="37"/>
      <c r="H164" s="37"/>
      <c r="I164" s="203"/>
      <c r="J164" s="37"/>
      <c r="K164" s="37"/>
      <c r="L164" s="40"/>
      <c r="M164" s="204"/>
      <c r="N164" s="205"/>
      <c r="O164" s="72"/>
      <c r="P164" s="72"/>
      <c r="Q164" s="72"/>
      <c r="R164" s="72"/>
      <c r="S164" s="72"/>
      <c r="T164" s="73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8" t="s">
        <v>185</v>
      </c>
      <c r="AU164" s="18" t="s">
        <v>82</v>
      </c>
    </row>
    <row r="165" spans="1:65" s="2" customFormat="1" ht="14.45" customHeight="1">
      <c r="A165" s="35"/>
      <c r="B165" s="36"/>
      <c r="C165" s="188" t="s">
        <v>321</v>
      </c>
      <c r="D165" s="188" t="s">
        <v>178</v>
      </c>
      <c r="E165" s="189" t="s">
        <v>1540</v>
      </c>
      <c r="F165" s="190" t="s">
        <v>1541</v>
      </c>
      <c r="G165" s="191" t="s">
        <v>1497</v>
      </c>
      <c r="H165" s="192">
        <v>3</v>
      </c>
      <c r="I165" s="193"/>
      <c r="J165" s="194">
        <f>ROUND(I165*H165,2)</f>
        <v>0</v>
      </c>
      <c r="K165" s="190" t="s">
        <v>1</v>
      </c>
      <c r="L165" s="40"/>
      <c r="M165" s="195" t="s">
        <v>1</v>
      </c>
      <c r="N165" s="196" t="s">
        <v>39</v>
      </c>
      <c r="O165" s="72"/>
      <c r="P165" s="197">
        <f>O165*H165</f>
        <v>0</v>
      </c>
      <c r="Q165" s="197">
        <v>0</v>
      </c>
      <c r="R165" s="197">
        <f>Q165*H165</f>
        <v>0</v>
      </c>
      <c r="S165" s="197">
        <v>0</v>
      </c>
      <c r="T165" s="198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99" t="s">
        <v>279</v>
      </c>
      <c r="AT165" s="199" t="s">
        <v>178</v>
      </c>
      <c r="AU165" s="199" t="s">
        <v>82</v>
      </c>
      <c r="AY165" s="18" t="s">
        <v>175</v>
      </c>
      <c r="BE165" s="200">
        <f>IF(N165="základní",J165,0)</f>
        <v>0</v>
      </c>
      <c r="BF165" s="200">
        <f>IF(N165="snížená",J165,0)</f>
        <v>0</v>
      </c>
      <c r="BG165" s="200">
        <f>IF(N165="zákl. přenesená",J165,0)</f>
        <v>0</v>
      </c>
      <c r="BH165" s="200">
        <f>IF(N165="sníž. přenesená",J165,0)</f>
        <v>0</v>
      </c>
      <c r="BI165" s="200">
        <f>IF(N165="nulová",J165,0)</f>
        <v>0</v>
      </c>
      <c r="BJ165" s="18" t="s">
        <v>82</v>
      </c>
      <c r="BK165" s="200">
        <f>ROUND(I165*H165,2)</f>
        <v>0</v>
      </c>
      <c r="BL165" s="18" t="s">
        <v>279</v>
      </c>
      <c r="BM165" s="199" t="s">
        <v>463</v>
      </c>
    </row>
    <row r="166" spans="1:47" s="2" customFormat="1" ht="12">
      <c r="A166" s="35"/>
      <c r="B166" s="36"/>
      <c r="C166" s="37"/>
      <c r="D166" s="201" t="s">
        <v>185</v>
      </c>
      <c r="E166" s="37"/>
      <c r="F166" s="202" t="s">
        <v>1541</v>
      </c>
      <c r="G166" s="37"/>
      <c r="H166" s="37"/>
      <c r="I166" s="203"/>
      <c r="J166" s="37"/>
      <c r="K166" s="37"/>
      <c r="L166" s="40"/>
      <c r="M166" s="204"/>
      <c r="N166" s="205"/>
      <c r="O166" s="72"/>
      <c r="P166" s="72"/>
      <c r="Q166" s="72"/>
      <c r="R166" s="72"/>
      <c r="S166" s="72"/>
      <c r="T166" s="73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8" t="s">
        <v>185</v>
      </c>
      <c r="AU166" s="18" t="s">
        <v>82</v>
      </c>
    </row>
    <row r="167" spans="1:65" s="2" customFormat="1" ht="22.15" customHeight="1">
      <c r="A167" s="35"/>
      <c r="B167" s="36"/>
      <c r="C167" s="188" t="s">
        <v>326</v>
      </c>
      <c r="D167" s="188" t="s">
        <v>178</v>
      </c>
      <c r="E167" s="189" t="s">
        <v>1542</v>
      </c>
      <c r="F167" s="190" t="s">
        <v>1543</v>
      </c>
      <c r="G167" s="191" t="s">
        <v>1497</v>
      </c>
      <c r="H167" s="192">
        <v>10</v>
      </c>
      <c r="I167" s="193"/>
      <c r="J167" s="194">
        <f>ROUND(I167*H167,2)</f>
        <v>0</v>
      </c>
      <c r="K167" s="190" t="s">
        <v>1</v>
      </c>
      <c r="L167" s="40"/>
      <c r="M167" s="195" t="s">
        <v>1</v>
      </c>
      <c r="N167" s="196" t="s">
        <v>39</v>
      </c>
      <c r="O167" s="72"/>
      <c r="P167" s="197">
        <f>O167*H167</f>
        <v>0</v>
      </c>
      <c r="Q167" s="197">
        <v>0</v>
      </c>
      <c r="R167" s="197">
        <f>Q167*H167</f>
        <v>0</v>
      </c>
      <c r="S167" s="197">
        <v>0</v>
      </c>
      <c r="T167" s="198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99" t="s">
        <v>279</v>
      </c>
      <c r="AT167" s="199" t="s">
        <v>178</v>
      </c>
      <c r="AU167" s="199" t="s">
        <v>82</v>
      </c>
      <c r="AY167" s="18" t="s">
        <v>175</v>
      </c>
      <c r="BE167" s="200">
        <f>IF(N167="základní",J167,0)</f>
        <v>0</v>
      </c>
      <c r="BF167" s="200">
        <f>IF(N167="snížená",J167,0)</f>
        <v>0</v>
      </c>
      <c r="BG167" s="200">
        <f>IF(N167="zákl. přenesená",J167,0)</f>
        <v>0</v>
      </c>
      <c r="BH167" s="200">
        <f>IF(N167="sníž. přenesená",J167,0)</f>
        <v>0</v>
      </c>
      <c r="BI167" s="200">
        <f>IF(N167="nulová",J167,0)</f>
        <v>0</v>
      </c>
      <c r="BJ167" s="18" t="s">
        <v>82</v>
      </c>
      <c r="BK167" s="200">
        <f>ROUND(I167*H167,2)</f>
        <v>0</v>
      </c>
      <c r="BL167" s="18" t="s">
        <v>279</v>
      </c>
      <c r="BM167" s="199" t="s">
        <v>480</v>
      </c>
    </row>
    <row r="168" spans="1:47" s="2" customFormat="1" ht="12">
      <c r="A168" s="35"/>
      <c r="B168" s="36"/>
      <c r="C168" s="37"/>
      <c r="D168" s="201" t="s">
        <v>185</v>
      </c>
      <c r="E168" s="37"/>
      <c r="F168" s="202" t="s">
        <v>1543</v>
      </c>
      <c r="G168" s="37"/>
      <c r="H168" s="37"/>
      <c r="I168" s="203"/>
      <c r="J168" s="37"/>
      <c r="K168" s="37"/>
      <c r="L168" s="40"/>
      <c r="M168" s="204"/>
      <c r="N168" s="205"/>
      <c r="O168" s="72"/>
      <c r="P168" s="72"/>
      <c r="Q168" s="72"/>
      <c r="R168" s="72"/>
      <c r="S168" s="72"/>
      <c r="T168" s="73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8" t="s">
        <v>185</v>
      </c>
      <c r="AU168" s="18" t="s">
        <v>82</v>
      </c>
    </row>
    <row r="169" spans="1:65" s="2" customFormat="1" ht="22.15" customHeight="1">
      <c r="A169" s="35"/>
      <c r="B169" s="36"/>
      <c r="C169" s="188" t="s">
        <v>332</v>
      </c>
      <c r="D169" s="188" t="s">
        <v>178</v>
      </c>
      <c r="E169" s="189" t="s">
        <v>1544</v>
      </c>
      <c r="F169" s="190" t="s">
        <v>1545</v>
      </c>
      <c r="G169" s="191" t="s">
        <v>1497</v>
      </c>
      <c r="H169" s="192">
        <v>4</v>
      </c>
      <c r="I169" s="193"/>
      <c r="J169" s="194">
        <f>ROUND(I169*H169,2)</f>
        <v>0</v>
      </c>
      <c r="K169" s="190" t="s">
        <v>1</v>
      </c>
      <c r="L169" s="40"/>
      <c r="M169" s="195" t="s">
        <v>1</v>
      </c>
      <c r="N169" s="196" t="s">
        <v>39</v>
      </c>
      <c r="O169" s="72"/>
      <c r="P169" s="197">
        <f>O169*H169</f>
        <v>0</v>
      </c>
      <c r="Q169" s="197">
        <v>0</v>
      </c>
      <c r="R169" s="197">
        <f>Q169*H169</f>
        <v>0</v>
      </c>
      <c r="S169" s="197">
        <v>0</v>
      </c>
      <c r="T169" s="198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99" t="s">
        <v>279</v>
      </c>
      <c r="AT169" s="199" t="s">
        <v>178</v>
      </c>
      <c r="AU169" s="199" t="s">
        <v>82</v>
      </c>
      <c r="AY169" s="18" t="s">
        <v>175</v>
      </c>
      <c r="BE169" s="200">
        <f>IF(N169="základní",J169,0)</f>
        <v>0</v>
      </c>
      <c r="BF169" s="200">
        <f>IF(N169="snížená",J169,0)</f>
        <v>0</v>
      </c>
      <c r="BG169" s="200">
        <f>IF(N169="zákl. přenesená",J169,0)</f>
        <v>0</v>
      </c>
      <c r="BH169" s="200">
        <f>IF(N169="sníž. přenesená",J169,0)</f>
        <v>0</v>
      </c>
      <c r="BI169" s="200">
        <f>IF(N169="nulová",J169,0)</f>
        <v>0</v>
      </c>
      <c r="BJ169" s="18" t="s">
        <v>82</v>
      </c>
      <c r="BK169" s="200">
        <f>ROUND(I169*H169,2)</f>
        <v>0</v>
      </c>
      <c r="BL169" s="18" t="s">
        <v>279</v>
      </c>
      <c r="BM169" s="199" t="s">
        <v>493</v>
      </c>
    </row>
    <row r="170" spans="1:47" s="2" customFormat="1" ht="19.5">
      <c r="A170" s="35"/>
      <c r="B170" s="36"/>
      <c r="C170" s="37"/>
      <c r="D170" s="201" t="s">
        <v>185</v>
      </c>
      <c r="E170" s="37"/>
      <c r="F170" s="202" t="s">
        <v>1545</v>
      </c>
      <c r="G170" s="37"/>
      <c r="H170" s="37"/>
      <c r="I170" s="203"/>
      <c r="J170" s="37"/>
      <c r="K170" s="37"/>
      <c r="L170" s="40"/>
      <c r="M170" s="204"/>
      <c r="N170" s="205"/>
      <c r="O170" s="72"/>
      <c r="P170" s="72"/>
      <c r="Q170" s="72"/>
      <c r="R170" s="72"/>
      <c r="S170" s="72"/>
      <c r="T170" s="73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8" t="s">
        <v>185</v>
      </c>
      <c r="AU170" s="18" t="s">
        <v>82</v>
      </c>
    </row>
    <row r="171" spans="1:65" s="2" customFormat="1" ht="22.15" customHeight="1">
      <c r="A171" s="35"/>
      <c r="B171" s="36"/>
      <c r="C171" s="188" t="s">
        <v>339</v>
      </c>
      <c r="D171" s="188" t="s">
        <v>178</v>
      </c>
      <c r="E171" s="189" t="s">
        <v>1546</v>
      </c>
      <c r="F171" s="190" t="s">
        <v>1547</v>
      </c>
      <c r="G171" s="191" t="s">
        <v>1497</v>
      </c>
      <c r="H171" s="192">
        <v>2</v>
      </c>
      <c r="I171" s="193"/>
      <c r="J171" s="194">
        <f>ROUND(I171*H171,2)</f>
        <v>0</v>
      </c>
      <c r="K171" s="190" t="s">
        <v>1</v>
      </c>
      <c r="L171" s="40"/>
      <c r="M171" s="195" t="s">
        <v>1</v>
      </c>
      <c r="N171" s="196" t="s">
        <v>39</v>
      </c>
      <c r="O171" s="72"/>
      <c r="P171" s="197">
        <f>O171*H171</f>
        <v>0</v>
      </c>
      <c r="Q171" s="197">
        <v>0</v>
      </c>
      <c r="R171" s="197">
        <f>Q171*H171</f>
        <v>0</v>
      </c>
      <c r="S171" s="197">
        <v>0</v>
      </c>
      <c r="T171" s="198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99" t="s">
        <v>279</v>
      </c>
      <c r="AT171" s="199" t="s">
        <v>178</v>
      </c>
      <c r="AU171" s="199" t="s">
        <v>82</v>
      </c>
      <c r="AY171" s="18" t="s">
        <v>175</v>
      </c>
      <c r="BE171" s="200">
        <f>IF(N171="základní",J171,0)</f>
        <v>0</v>
      </c>
      <c r="BF171" s="200">
        <f>IF(N171="snížená",J171,0)</f>
        <v>0</v>
      </c>
      <c r="BG171" s="200">
        <f>IF(N171="zákl. přenesená",J171,0)</f>
        <v>0</v>
      </c>
      <c r="BH171" s="200">
        <f>IF(N171="sníž. přenesená",J171,0)</f>
        <v>0</v>
      </c>
      <c r="BI171" s="200">
        <f>IF(N171="nulová",J171,0)</f>
        <v>0</v>
      </c>
      <c r="BJ171" s="18" t="s">
        <v>82</v>
      </c>
      <c r="BK171" s="200">
        <f>ROUND(I171*H171,2)</f>
        <v>0</v>
      </c>
      <c r="BL171" s="18" t="s">
        <v>279</v>
      </c>
      <c r="BM171" s="199" t="s">
        <v>506</v>
      </c>
    </row>
    <row r="172" spans="1:47" s="2" customFormat="1" ht="19.5">
      <c r="A172" s="35"/>
      <c r="B172" s="36"/>
      <c r="C172" s="37"/>
      <c r="D172" s="201" t="s">
        <v>185</v>
      </c>
      <c r="E172" s="37"/>
      <c r="F172" s="202" t="s">
        <v>1547</v>
      </c>
      <c r="G172" s="37"/>
      <c r="H172" s="37"/>
      <c r="I172" s="203"/>
      <c r="J172" s="37"/>
      <c r="K172" s="37"/>
      <c r="L172" s="40"/>
      <c r="M172" s="204"/>
      <c r="N172" s="205"/>
      <c r="O172" s="72"/>
      <c r="P172" s="72"/>
      <c r="Q172" s="72"/>
      <c r="R172" s="72"/>
      <c r="S172" s="72"/>
      <c r="T172" s="73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8" t="s">
        <v>185</v>
      </c>
      <c r="AU172" s="18" t="s">
        <v>82</v>
      </c>
    </row>
    <row r="173" spans="1:65" s="2" customFormat="1" ht="22.15" customHeight="1">
      <c r="A173" s="35"/>
      <c r="B173" s="36"/>
      <c r="C173" s="188" t="s">
        <v>347</v>
      </c>
      <c r="D173" s="188" t="s">
        <v>178</v>
      </c>
      <c r="E173" s="189" t="s">
        <v>1548</v>
      </c>
      <c r="F173" s="190" t="s">
        <v>1549</v>
      </c>
      <c r="G173" s="191" t="s">
        <v>1497</v>
      </c>
      <c r="H173" s="192">
        <v>11</v>
      </c>
      <c r="I173" s="193"/>
      <c r="J173" s="194">
        <f>ROUND(I173*H173,2)</f>
        <v>0</v>
      </c>
      <c r="K173" s="190" t="s">
        <v>1</v>
      </c>
      <c r="L173" s="40"/>
      <c r="M173" s="195" t="s">
        <v>1</v>
      </c>
      <c r="N173" s="196" t="s">
        <v>39</v>
      </c>
      <c r="O173" s="72"/>
      <c r="P173" s="197">
        <f>O173*H173</f>
        <v>0</v>
      </c>
      <c r="Q173" s="197">
        <v>0</v>
      </c>
      <c r="R173" s="197">
        <f>Q173*H173</f>
        <v>0</v>
      </c>
      <c r="S173" s="197">
        <v>0</v>
      </c>
      <c r="T173" s="198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9" t="s">
        <v>279</v>
      </c>
      <c r="AT173" s="199" t="s">
        <v>178</v>
      </c>
      <c r="AU173" s="199" t="s">
        <v>82</v>
      </c>
      <c r="AY173" s="18" t="s">
        <v>175</v>
      </c>
      <c r="BE173" s="200">
        <f>IF(N173="základní",J173,0)</f>
        <v>0</v>
      </c>
      <c r="BF173" s="200">
        <f>IF(N173="snížená",J173,0)</f>
        <v>0</v>
      </c>
      <c r="BG173" s="200">
        <f>IF(N173="zákl. přenesená",J173,0)</f>
        <v>0</v>
      </c>
      <c r="BH173" s="200">
        <f>IF(N173="sníž. přenesená",J173,0)</f>
        <v>0</v>
      </c>
      <c r="BI173" s="200">
        <f>IF(N173="nulová",J173,0)</f>
        <v>0</v>
      </c>
      <c r="BJ173" s="18" t="s">
        <v>82</v>
      </c>
      <c r="BK173" s="200">
        <f>ROUND(I173*H173,2)</f>
        <v>0</v>
      </c>
      <c r="BL173" s="18" t="s">
        <v>279</v>
      </c>
      <c r="BM173" s="199" t="s">
        <v>519</v>
      </c>
    </row>
    <row r="174" spans="1:47" s="2" customFormat="1" ht="12">
      <c r="A174" s="35"/>
      <c r="B174" s="36"/>
      <c r="C174" s="37"/>
      <c r="D174" s="201" t="s">
        <v>185</v>
      </c>
      <c r="E174" s="37"/>
      <c r="F174" s="202" t="s">
        <v>1549</v>
      </c>
      <c r="G174" s="37"/>
      <c r="H174" s="37"/>
      <c r="I174" s="203"/>
      <c r="J174" s="37"/>
      <c r="K174" s="37"/>
      <c r="L174" s="40"/>
      <c r="M174" s="204"/>
      <c r="N174" s="205"/>
      <c r="O174" s="72"/>
      <c r="P174" s="72"/>
      <c r="Q174" s="72"/>
      <c r="R174" s="72"/>
      <c r="S174" s="72"/>
      <c r="T174" s="73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8" t="s">
        <v>185</v>
      </c>
      <c r="AU174" s="18" t="s">
        <v>82</v>
      </c>
    </row>
    <row r="175" spans="1:65" s="2" customFormat="1" ht="22.15" customHeight="1">
      <c r="A175" s="35"/>
      <c r="B175" s="36"/>
      <c r="C175" s="188" t="s">
        <v>354</v>
      </c>
      <c r="D175" s="188" t="s">
        <v>178</v>
      </c>
      <c r="E175" s="189" t="s">
        <v>1550</v>
      </c>
      <c r="F175" s="190" t="s">
        <v>1551</v>
      </c>
      <c r="G175" s="191" t="s">
        <v>1497</v>
      </c>
      <c r="H175" s="192">
        <v>3</v>
      </c>
      <c r="I175" s="193"/>
      <c r="J175" s="194">
        <f>ROUND(I175*H175,2)</f>
        <v>0</v>
      </c>
      <c r="K175" s="190" t="s">
        <v>1</v>
      </c>
      <c r="L175" s="40"/>
      <c r="M175" s="195" t="s">
        <v>1</v>
      </c>
      <c r="N175" s="196" t="s">
        <v>39</v>
      </c>
      <c r="O175" s="72"/>
      <c r="P175" s="197">
        <f>O175*H175</f>
        <v>0</v>
      </c>
      <c r="Q175" s="197">
        <v>0</v>
      </c>
      <c r="R175" s="197">
        <f>Q175*H175</f>
        <v>0</v>
      </c>
      <c r="S175" s="197">
        <v>0</v>
      </c>
      <c r="T175" s="198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99" t="s">
        <v>279</v>
      </c>
      <c r="AT175" s="199" t="s">
        <v>178</v>
      </c>
      <c r="AU175" s="199" t="s">
        <v>82</v>
      </c>
      <c r="AY175" s="18" t="s">
        <v>175</v>
      </c>
      <c r="BE175" s="200">
        <f>IF(N175="základní",J175,0)</f>
        <v>0</v>
      </c>
      <c r="BF175" s="200">
        <f>IF(N175="snížená",J175,0)</f>
        <v>0</v>
      </c>
      <c r="BG175" s="200">
        <f>IF(N175="zákl. přenesená",J175,0)</f>
        <v>0</v>
      </c>
      <c r="BH175" s="200">
        <f>IF(N175="sníž. přenesená",J175,0)</f>
        <v>0</v>
      </c>
      <c r="BI175" s="200">
        <f>IF(N175="nulová",J175,0)</f>
        <v>0</v>
      </c>
      <c r="BJ175" s="18" t="s">
        <v>82</v>
      </c>
      <c r="BK175" s="200">
        <f>ROUND(I175*H175,2)</f>
        <v>0</v>
      </c>
      <c r="BL175" s="18" t="s">
        <v>279</v>
      </c>
      <c r="BM175" s="199" t="s">
        <v>538</v>
      </c>
    </row>
    <row r="176" spans="1:47" s="2" customFormat="1" ht="12">
      <c r="A176" s="35"/>
      <c r="B176" s="36"/>
      <c r="C176" s="37"/>
      <c r="D176" s="201" t="s">
        <v>185</v>
      </c>
      <c r="E176" s="37"/>
      <c r="F176" s="202" t="s">
        <v>1551</v>
      </c>
      <c r="G176" s="37"/>
      <c r="H176" s="37"/>
      <c r="I176" s="203"/>
      <c r="J176" s="37"/>
      <c r="K176" s="37"/>
      <c r="L176" s="40"/>
      <c r="M176" s="204"/>
      <c r="N176" s="205"/>
      <c r="O176" s="72"/>
      <c r="P176" s="72"/>
      <c r="Q176" s="72"/>
      <c r="R176" s="72"/>
      <c r="S176" s="72"/>
      <c r="T176" s="73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8" t="s">
        <v>185</v>
      </c>
      <c r="AU176" s="18" t="s">
        <v>82</v>
      </c>
    </row>
    <row r="177" spans="1:65" s="2" customFormat="1" ht="22.15" customHeight="1">
      <c r="A177" s="35"/>
      <c r="B177" s="36"/>
      <c r="C177" s="188" t="s">
        <v>360</v>
      </c>
      <c r="D177" s="188" t="s">
        <v>178</v>
      </c>
      <c r="E177" s="189" t="s">
        <v>1552</v>
      </c>
      <c r="F177" s="190" t="s">
        <v>1553</v>
      </c>
      <c r="G177" s="191" t="s">
        <v>1497</v>
      </c>
      <c r="H177" s="192">
        <v>1</v>
      </c>
      <c r="I177" s="193"/>
      <c r="J177" s="194">
        <f>ROUND(I177*H177,2)</f>
        <v>0</v>
      </c>
      <c r="K177" s="190" t="s">
        <v>1</v>
      </c>
      <c r="L177" s="40"/>
      <c r="M177" s="195" t="s">
        <v>1</v>
      </c>
      <c r="N177" s="196" t="s">
        <v>39</v>
      </c>
      <c r="O177" s="72"/>
      <c r="P177" s="197">
        <f>O177*H177</f>
        <v>0</v>
      </c>
      <c r="Q177" s="197">
        <v>0</v>
      </c>
      <c r="R177" s="197">
        <f>Q177*H177</f>
        <v>0</v>
      </c>
      <c r="S177" s="197">
        <v>0</v>
      </c>
      <c r="T177" s="198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9" t="s">
        <v>279</v>
      </c>
      <c r="AT177" s="199" t="s">
        <v>178</v>
      </c>
      <c r="AU177" s="199" t="s">
        <v>82</v>
      </c>
      <c r="AY177" s="18" t="s">
        <v>175</v>
      </c>
      <c r="BE177" s="200">
        <f>IF(N177="základní",J177,0)</f>
        <v>0</v>
      </c>
      <c r="BF177" s="200">
        <f>IF(N177="snížená",J177,0)</f>
        <v>0</v>
      </c>
      <c r="BG177" s="200">
        <f>IF(N177="zákl. přenesená",J177,0)</f>
        <v>0</v>
      </c>
      <c r="BH177" s="200">
        <f>IF(N177="sníž. přenesená",J177,0)</f>
        <v>0</v>
      </c>
      <c r="BI177" s="200">
        <f>IF(N177="nulová",J177,0)</f>
        <v>0</v>
      </c>
      <c r="BJ177" s="18" t="s">
        <v>82</v>
      </c>
      <c r="BK177" s="200">
        <f>ROUND(I177*H177,2)</f>
        <v>0</v>
      </c>
      <c r="BL177" s="18" t="s">
        <v>279</v>
      </c>
      <c r="BM177" s="199" t="s">
        <v>553</v>
      </c>
    </row>
    <row r="178" spans="1:47" s="2" customFormat="1" ht="12">
      <c r="A178" s="35"/>
      <c r="B178" s="36"/>
      <c r="C178" s="37"/>
      <c r="D178" s="201" t="s">
        <v>185</v>
      </c>
      <c r="E178" s="37"/>
      <c r="F178" s="202" t="s">
        <v>1553</v>
      </c>
      <c r="G178" s="37"/>
      <c r="H178" s="37"/>
      <c r="I178" s="203"/>
      <c r="J178" s="37"/>
      <c r="K178" s="37"/>
      <c r="L178" s="40"/>
      <c r="M178" s="204"/>
      <c r="N178" s="205"/>
      <c r="O178" s="72"/>
      <c r="P178" s="72"/>
      <c r="Q178" s="72"/>
      <c r="R178" s="72"/>
      <c r="S178" s="72"/>
      <c r="T178" s="73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8" t="s">
        <v>185</v>
      </c>
      <c r="AU178" s="18" t="s">
        <v>82</v>
      </c>
    </row>
    <row r="179" spans="1:65" s="2" customFormat="1" ht="22.15" customHeight="1">
      <c r="A179" s="35"/>
      <c r="B179" s="36"/>
      <c r="C179" s="188" t="s">
        <v>368</v>
      </c>
      <c r="D179" s="188" t="s">
        <v>178</v>
      </c>
      <c r="E179" s="189" t="s">
        <v>1554</v>
      </c>
      <c r="F179" s="190" t="s">
        <v>1555</v>
      </c>
      <c r="G179" s="191" t="s">
        <v>1497</v>
      </c>
      <c r="H179" s="192">
        <v>1</v>
      </c>
      <c r="I179" s="193"/>
      <c r="J179" s="194">
        <f>ROUND(I179*H179,2)</f>
        <v>0</v>
      </c>
      <c r="K179" s="190" t="s">
        <v>1</v>
      </c>
      <c r="L179" s="40"/>
      <c r="M179" s="195" t="s">
        <v>1</v>
      </c>
      <c r="N179" s="196" t="s">
        <v>39</v>
      </c>
      <c r="O179" s="72"/>
      <c r="P179" s="197">
        <f>O179*H179</f>
        <v>0</v>
      </c>
      <c r="Q179" s="197">
        <v>0</v>
      </c>
      <c r="R179" s="197">
        <f>Q179*H179</f>
        <v>0</v>
      </c>
      <c r="S179" s="197">
        <v>0</v>
      </c>
      <c r="T179" s="198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99" t="s">
        <v>279</v>
      </c>
      <c r="AT179" s="199" t="s">
        <v>178</v>
      </c>
      <c r="AU179" s="199" t="s">
        <v>82</v>
      </c>
      <c r="AY179" s="18" t="s">
        <v>175</v>
      </c>
      <c r="BE179" s="200">
        <f>IF(N179="základní",J179,0)</f>
        <v>0</v>
      </c>
      <c r="BF179" s="200">
        <f>IF(N179="snížená",J179,0)</f>
        <v>0</v>
      </c>
      <c r="BG179" s="200">
        <f>IF(N179="zákl. přenesená",J179,0)</f>
        <v>0</v>
      </c>
      <c r="BH179" s="200">
        <f>IF(N179="sníž. přenesená",J179,0)</f>
        <v>0</v>
      </c>
      <c r="BI179" s="200">
        <f>IF(N179="nulová",J179,0)</f>
        <v>0</v>
      </c>
      <c r="BJ179" s="18" t="s">
        <v>82</v>
      </c>
      <c r="BK179" s="200">
        <f>ROUND(I179*H179,2)</f>
        <v>0</v>
      </c>
      <c r="BL179" s="18" t="s">
        <v>279</v>
      </c>
      <c r="BM179" s="199" t="s">
        <v>566</v>
      </c>
    </row>
    <row r="180" spans="1:47" s="2" customFormat="1" ht="12">
      <c r="A180" s="35"/>
      <c r="B180" s="36"/>
      <c r="C180" s="37"/>
      <c r="D180" s="201" t="s">
        <v>185</v>
      </c>
      <c r="E180" s="37"/>
      <c r="F180" s="202" t="s">
        <v>1555</v>
      </c>
      <c r="G180" s="37"/>
      <c r="H180" s="37"/>
      <c r="I180" s="203"/>
      <c r="J180" s="37"/>
      <c r="K180" s="37"/>
      <c r="L180" s="40"/>
      <c r="M180" s="204"/>
      <c r="N180" s="205"/>
      <c r="O180" s="72"/>
      <c r="P180" s="72"/>
      <c r="Q180" s="72"/>
      <c r="R180" s="72"/>
      <c r="S180" s="72"/>
      <c r="T180" s="73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8" t="s">
        <v>185</v>
      </c>
      <c r="AU180" s="18" t="s">
        <v>82</v>
      </c>
    </row>
    <row r="181" spans="2:63" s="12" customFormat="1" ht="22.9" customHeight="1">
      <c r="B181" s="172"/>
      <c r="C181" s="173"/>
      <c r="D181" s="174" t="s">
        <v>73</v>
      </c>
      <c r="E181" s="186" t="s">
        <v>1556</v>
      </c>
      <c r="F181" s="186" t="s">
        <v>1557</v>
      </c>
      <c r="G181" s="173"/>
      <c r="H181" s="173"/>
      <c r="I181" s="176"/>
      <c r="J181" s="187">
        <f>BK181</f>
        <v>0</v>
      </c>
      <c r="K181" s="173"/>
      <c r="L181" s="178"/>
      <c r="M181" s="179"/>
      <c r="N181" s="180"/>
      <c r="O181" s="180"/>
      <c r="P181" s="181">
        <f>SUM(P182:P187)</f>
        <v>0</v>
      </c>
      <c r="Q181" s="180"/>
      <c r="R181" s="181">
        <f>SUM(R182:R187)</f>
        <v>0</v>
      </c>
      <c r="S181" s="180"/>
      <c r="T181" s="182">
        <f>SUM(T182:T187)</f>
        <v>0</v>
      </c>
      <c r="AR181" s="183" t="s">
        <v>82</v>
      </c>
      <c r="AT181" s="184" t="s">
        <v>73</v>
      </c>
      <c r="AU181" s="184" t="s">
        <v>82</v>
      </c>
      <c r="AY181" s="183" t="s">
        <v>175</v>
      </c>
      <c r="BK181" s="185">
        <f>SUM(BK182:BK187)</f>
        <v>0</v>
      </c>
    </row>
    <row r="182" spans="1:65" s="2" customFormat="1" ht="14.45" customHeight="1">
      <c r="A182" s="35"/>
      <c r="B182" s="36"/>
      <c r="C182" s="188" t="s">
        <v>375</v>
      </c>
      <c r="D182" s="188" t="s">
        <v>178</v>
      </c>
      <c r="E182" s="189" t="s">
        <v>835</v>
      </c>
      <c r="F182" s="190" t="s">
        <v>1558</v>
      </c>
      <c r="G182" s="191" t="s">
        <v>1559</v>
      </c>
      <c r="H182" s="192">
        <v>1</v>
      </c>
      <c r="I182" s="193"/>
      <c r="J182" s="194">
        <f>ROUND(I182*H182,2)</f>
        <v>0</v>
      </c>
      <c r="K182" s="190" t="s">
        <v>1</v>
      </c>
      <c r="L182" s="40"/>
      <c r="M182" s="195" t="s">
        <v>1</v>
      </c>
      <c r="N182" s="196" t="s">
        <v>39</v>
      </c>
      <c r="O182" s="72"/>
      <c r="P182" s="197">
        <f>O182*H182</f>
        <v>0</v>
      </c>
      <c r="Q182" s="197">
        <v>0</v>
      </c>
      <c r="R182" s="197">
        <f>Q182*H182</f>
        <v>0</v>
      </c>
      <c r="S182" s="197">
        <v>0</v>
      </c>
      <c r="T182" s="198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99" t="s">
        <v>279</v>
      </c>
      <c r="AT182" s="199" t="s">
        <v>178</v>
      </c>
      <c r="AU182" s="199" t="s">
        <v>84</v>
      </c>
      <c r="AY182" s="18" t="s">
        <v>175</v>
      </c>
      <c r="BE182" s="200">
        <f>IF(N182="základní",J182,0)</f>
        <v>0</v>
      </c>
      <c r="BF182" s="200">
        <f>IF(N182="snížená",J182,0)</f>
        <v>0</v>
      </c>
      <c r="BG182" s="200">
        <f>IF(N182="zákl. přenesená",J182,0)</f>
        <v>0</v>
      </c>
      <c r="BH182" s="200">
        <f>IF(N182="sníž. přenesená",J182,0)</f>
        <v>0</v>
      </c>
      <c r="BI182" s="200">
        <f>IF(N182="nulová",J182,0)</f>
        <v>0</v>
      </c>
      <c r="BJ182" s="18" t="s">
        <v>82</v>
      </c>
      <c r="BK182" s="200">
        <f>ROUND(I182*H182,2)</f>
        <v>0</v>
      </c>
      <c r="BL182" s="18" t="s">
        <v>279</v>
      </c>
      <c r="BM182" s="199" t="s">
        <v>1560</v>
      </c>
    </row>
    <row r="183" spans="1:47" s="2" customFormat="1" ht="12">
      <c r="A183" s="35"/>
      <c r="B183" s="36"/>
      <c r="C183" s="37"/>
      <c r="D183" s="201" t="s">
        <v>185</v>
      </c>
      <c r="E183" s="37"/>
      <c r="F183" s="202" t="s">
        <v>1558</v>
      </c>
      <c r="G183" s="37"/>
      <c r="H183" s="37"/>
      <c r="I183" s="203"/>
      <c r="J183" s="37"/>
      <c r="K183" s="37"/>
      <c r="L183" s="40"/>
      <c r="M183" s="204"/>
      <c r="N183" s="205"/>
      <c r="O183" s="72"/>
      <c r="P183" s="72"/>
      <c r="Q183" s="72"/>
      <c r="R183" s="72"/>
      <c r="S183" s="72"/>
      <c r="T183" s="73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8" t="s">
        <v>185</v>
      </c>
      <c r="AU183" s="18" t="s">
        <v>84</v>
      </c>
    </row>
    <row r="184" spans="1:65" s="2" customFormat="1" ht="14.45" customHeight="1">
      <c r="A184" s="35"/>
      <c r="B184" s="36"/>
      <c r="C184" s="188" t="s">
        <v>381</v>
      </c>
      <c r="D184" s="188" t="s">
        <v>178</v>
      </c>
      <c r="E184" s="189" t="s">
        <v>840</v>
      </c>
      <c r="F184" s="190" t="s">
        <v>1561</v>
      </c>
      <c r="G184" s="191" t="s">
        <v>1559</v>
      </c>
      <c r="H184" s="192">
        <v>1</v>
      </c>
      <c r="I184" s="193"/>
      <c r="J184" s="194">
        <f>ROUND(I184*H184,2)</f>
        <v>0</v>
      </c>
      <c r="K184" s="190" t="s">
        <v>1</v>
      </c>
      <c r="L184" s="40"/>
      <c r="M184" s="195" t="s">
        <v>1</v>
      </c>
      <c r="N184" s="196" t="s">
        <v>39</v>
      </c>
      <c r="O184" s="72"/>
      <c r="P184" s="197">
        <f>O184*H184</f>
        <v>0</v>
      </c>
      <c r="Q184" s="197">
        <v>0</v>
      </c>
      <c r="R184" s="197">
        <f>Q184*H184</f>
        <v>0</v>
      </c>
      <c r="S184" s="197">
        <v>0</v>
      </c>
      <c r="T184" s="198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99" t="s">
        <v>279</v>
      </c>
      <c r="AT184" s="199" t="s">
        <v>178</v>
      </c>
      <c r="AU184" s="199" t="s">
        <v>84</v>
      </c>
      <c r="AY184" s="18" t="s">
        <v>175</v>
      </c>
      <c r="BE184" s="200">
        <f>IF(N184="základní",J184,0)</f>
        <v>0</v>
      </c>
      <c r="BF184" s="200">
        <f>IF(N184="snížená",J184,0)</f>
        <v>0</v>
      </c>
      <c r="BG184" s="200">
        <f>IF(N184="zákl. přenesená",J184,0)</f>
        <v>0</v>
      </c>
      <c r="BH184" s="200">
        <f>IF(N184="sníž. přenesená",J184,0)</f>
        <v>0</v>
      </c>
      <c r="BI184" s="200">
        <f>IF(N184="nulová",J184,0)</f>
        <v>0</v>
      </c>
      <c r="BJ184" s="18" t="s">
        <v>82</v>
      </c>
      <c r="BK184" s="200">
        <f>ROUND(I184*H184,2)</f>
        <v>0</v>
      </c>
      <c r="BL184" s="18" t="s">
        <v>279</v>
      </c>
      <c r="BM184" s="199" t="s">
        <v>1562</v>
      </c>
    </row>
    <row r="185" spans="1:47" s="2" customFormat="1" ht="12">
      <c r="A185" s="35"/>
      <c r="B185" s="36"/>
      <c r="C185" s="37"/>
      <c r="D185" s="201" t="s">
        <v>185</v>
      </c>
      <c r="E185" s="37"/>
      <c r="F185" s="202" t="s">
        <v>1561</v>
      </c>
      <c r="G185" s="37"/>
      <c r="H185" s="37"/>
      <c r="I185" s="203"/>
      <c r="J185" s="37"/>
      <c r="K185" s="37"/>
      <c r="L185" s="40"/>
      <c r="M185" s="204"/>
      <c r="N185" s="205"/>
      <c r="O185" s="72"/>
      <c r="P185" s="72"/>
      <c r="Q185" s="72"/>
      <c r="R185" s="72"/>
      <c r="S185" s="72"/>
      <c r="T185" s="73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8" t="s">
        <v>185</v>
      </c>
      <c r="AU185" s="18" t="s">
        <v>84</v>
      </c>
    </row>
    <row r="186" spans="1:65" s="2" customFormat="1" ht="14.45" customHeight="1">
      <c r="A186" s="35"/>
      <c r="B186" s="36"/>
      <c r="C186" s="188" t="s">
        <v>388</v>
      </c>
      <c r="D186" s="188" t="s">
        <v>178</v>
      </c>
      <c r="E186" s="189" t="s">
        <v>847</v>
      </c>
      <c r="F186" s="190" t="s">
        <v>1563</v>
      </c>
      <c r="G186" s="191" t="s">
        <v>422</v>
      </c>
      <c r="H186" s="192">
        <v>10</v>
      </c>
      <c r="I186" s="193"/>
      <c r="J186" s="194">
        <f>ROUND(I186*H186,2)</f>
        <v>0</v>
      </c>
      <c r="K186" s="190" t="s">
        <v>1</v>
      </c>
      <c r="L186" s="40"/>
      <c r="M186" s="195" t="s">
        <v>1</v>
      </c>
      <c r="N186" s="196" t="s">
        <v>39</v>
      </c>
      <c r="O186" s="72"/>
      <c r="P186" s="197">
        <f>O186*H186</f>
        <v>0</v>
      </c>
      <c r="Q186" s="197">
        <v>0</v>
      </c>
      <c r="R186" s="197">
        <f>Q186*H186</f>
        <v>0</v>
      </c>
      <c r="S186" s="197">
        <v>0</v>
      </c>
      <c r="T186" s="198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99" t="s">
        <v>279</v>
      </c>
      <c r="AT186" s="199" t="s">
        <v>178</v>
      </c>
      <c r="AU186" s="199" t="s">
        <v>84</v>
      </c>
      <c r="AY186" s="18" t="s">
        <v>175</v>
      </c>
      <c r="BE186" s="200">
        <f>IF(N186="základní",J186,0)</f>
        <v>0</v>
      </c>
      <c r="BF186" s="200">
        <f>IF(N186="snížená",J186,0)</f>
        <v>0</v>
      </c>
      <c r="BG186" s="200">
        <f>IF(N186="zákl. přenesená",J186,0)</f>
        <v>0</v>
      </c>
      <c r="BH186" s="200">
        <f>IF(N186="sníž. přenesená",J186,0)</f>
        <v>0</v>
      </c>
      <c r="BI186" s="200">
        <f>IF(N186="nulová",J186,0)</f>
        <v>0</v>
      </c>
      <c r="BJ186" s="18" t="s">
        <v>82</v>
      </c>
      <c r="BK186" s="200">
        <f>ROUND(I186*H186,2)</f>
        <v>0</v>
      </c>
      <c r="BL186" s="18" t="s">
        <v>279</v>
      </c>
      <c r="BM186" s="199" t="s">
        <v>1564</v>
      </c>
    </row>
    <row r="187" spans="1:47" s="2" customFormat="1" ht="12">
      <c r="A187" s="35"/>
      <c r="B187" s="36"/>
      <c r="C187" s="37"/>
      <c r="D187" s="201" t="s">
        <v>185</v>
      </c>
      <c r="E187" s="37"/>
      <c r="F187" s="202" t="s">
        <v>1563</v>
      </c>
      <c r="G187" s="37"/>
      <c r="H187" s="37"/>
      <c r="I187" s="203"/>
      <c r="J187" s="37"/>
      <c r="K187" s="37"/>
      <c r="L187" s="40"/>
      <c r="M187" s="262"/>
      <c r="N187" s="263"/>
      <c r="O187" s="264"/>
      <c r="P187" s="264"/>
      <c r="Q187" s="264"/>
      <c r="R187" s="264"/>
      <c r="S187" s="264"/>
      <c r="T187" s="26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8" t="s">
        <v>185</v>
      </c>
      <c r="AU187" s="18" t="s">
        <v>84</v>
      </c>
    </row>
    <row r="188" spans="1:31" s="2" customFormat="1" ht="6.95" customHeight="1">
      <c r="A188" s="35"/>
      <c r="B188" s="55"/>
      <c r="C188" s="56"/>
      <c r="D188" s="56"/>
      <c r="E188" s="56"/>
      <c r="F188" s="56"/>
      <c r="G188" s="56"/>
      <c r="H188" s="56"/>
      <c r="I188" s="56"/>
      <c r="J188" s="56"/>
      <c r="K188" s="56"/>
      <c r="L188" s="40"/>
      <c r="M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</row>
  </sheetData>
  <sheetProtection algorithmName="SHA-512" hashValue="zWyCQrvKQWDTm/LmgAaMpmoqGEFC+kNtWbziRzX754awIf36FzLKrI38X8VKqZVUkTp8PpDqVuOAbB7jow86HA==" saltValue="Vl/pzg00rl8Sk+OZEgqTeea34uFizWtNrLJLiFISXiZP2XdkPsEX4LK9iMRYDPLPWf6kFWxzyggQ7F8DknQSOQ==" spinCount="100000" sheet="1" objects="1" scenarios="1" formatColumns="0" formatRows="0" autoFilter="0"/>
  <autoFilter ref="C117:K187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9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AT2" s="18" t="s">
        <v>96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1"/>
      <c r="AT3" s="18" t="s">
        <v>84</v>
      </c>
    </row>
    <row r="4" spans="2:46" s="1" customFormat="1" ht="24.95" customHeight="1">
      <c r="B4" s="21"/>
      <c r="D4" s="112" t="s">
        <v>107</v>
      </c>
      <c r="L4" s="21"/>
      <c r="M4" s="11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4" t="s">
        <v>16</v>
      </c>
      <c r="L6" s="21"/>
    </row>
    <row r="7" spans="2:12" s="1" customFormat="1" ht="14.45" customHeight="1">
      <c r="B7" s="21"/>
      <c r="E7" s="325" t="str">
        <f>'Rekapitulace stavby'!K6</f>
        <v>Vybudování pokojů záchranářů</v>
      </c>
      <c r="F7" s="326"/>
      <c r="G7" s="326"/>
      <c r="H7" s="326"/>
      <c r="L7" s="21"/>
    </row>
    <row r="8" spans="1:31" s="2" customFormat="1" ht="12" customHeight="1">
      <c r="A8" s="35"/>
      <c r="B8" s="40"/>
      <c r="C8" s="35"/>
      <c r="D8" s="114" t="s">
        <v>116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5.6" customHeight="1">
      <c r="A9" s="35"/>
      <c r="B9" s="40"/>
      <c r="C9" s="35"/>
      <c r="D9" s="35"/>
      <c r="E9" s="327" t="s">
        <v>1565</v>
      </c>
      <c r="F9" s="328"/>
      <c r="G9" s="328"/>
      <c r="H9" s="328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4" t="s">
        <v>18</v>
      </c>
      <c r="E11" s="35"/>
      <c r="F11" s="115" t="s">
        <v>1</v>
      </c>
      <c r="G11" s="35"/>
      <c r="H11" s="35"/>
      <c r="I11" s="114" t="s">
        <v>19</v>
      </c>
      <c r="J11" s="115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4" t="s">
        <v>20</v>
      </c>
      <c r="E12" s="35"/>
      <c r="F12" s="115" t="s">
        <v>25</v>
      </c>
      <c r="G12" s="35"/>
      <c r="H12" s="35"/>
      <c r="I12" s="114" t="s">
        <v>22</v>
      </c>
      <c r="J12" s="116" t="str">
        <f>'Rekapitulace stavby'!AN8</f>
        <v>Vyplň údaj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4" t="s">
        <v>23</v>
      </c>
      <c r="E14" s="35"/>
      <c r="F14" s="35"/>
      <c r="G14" s="35"/>
      <c r="H14" s="35"/>
      <c r="I14" s="114" t="s">
        <v>24</v>
      </c>
      <c r="J14" s="115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5" t="str">
        <f>IF('Rekapitulace stavby'!E11="","",'Rekapitulace stavby'!E11)</f>
        <v xml:space="preserve"> </v>
      </c>
      <c r="F15" s="35"/>
      <c r="G15" s="35"/>
      <c r="H15" s="35"/>
      <c r="I15" s="114" t="s">
        <v>26</v>
      </c>
      <c r="J15" s="115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4" t="s">
        <v>27</v>
      </c>
      <c r="E17" s="35"/>
      <c r="F17" s="35"/>
      <c r="G17" s="35"/>
      <c r="H17" s="35"/>
      <c r="I17" s="114" t="s">
        <v>24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9" t="str">
        <f>'Rekapitulace stavby'!E14</f>
        <v>Vyplň údaj</v>
      </c>
      <c r="F18" s="330"/>
      <c r="G18" s="330"/>
      <c r="H18" s="330"/>
      <c r="I18" s="114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4" t="s">
        <v>29</v>
      </c>
      <c r="E20" s="35"/>
      <c r="F20" s="35"/>
      <c r="G20" s="35"/>
      <c r="H20" s="35"/>
      <c r="I20" s="114" t="s">
        <v>24</v>
      </c>
      <c r="J20" s="115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5" t="str">
        <f>IF('Rekapitulace stavby'!E17="","",'Rekapitulace stavby'!E17)</f>
        <v xml:space="preserve"> </v>
      </c>
      <c r="F21" s="35"/>
      <c r="G21" s="35"/>
      <c r="H21" s="35"/>
      <c r="I21" s="114" t="s">
        <v>26</v>
      </c>
      <c r="J21" s="115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4" t="s">
        <v>31</v>
      </c>
      <c r="E23" s="35"/>
      <c r="F23" s="35"/>
      <c r="G23" s="35"/>
      <c r="H23" s="35"/>
      <c r="I23" s="114" t="s">
        <v>24</v>
      </c>
      <c r="J23" s="115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5" t="str">
        <f>IF('Rekapitulace stavby'!E20="","",'Rekapitulace stavby'!E20)</f>
        <v xml:space="preserve"> </v>
      </c>
      <c r="F24" s="35"/>
      <c r="G24" s="35"/>
      <c r="H24" s="35"/>
      <c r="I24" s="114" t="s">
        <v>26</v>
      </c>
      <c r="J24" s="115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4" t="s">
        <v>32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4.45" customHeight="1">
      <c r="A27" s="117"/>
      <c r="B27" s="118"/>
      <c r="C27" s="117"/>
      <c r="D27" s="117"/>
      <c r="E27" s="331" t="s">
        <v>1</v>
      </c>
      <c r="F27" s="331"/>
      <c r="G27" s="331"/>
      <c r="H27" s="331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0"/>
      <c r="E29" s="120"/>
      <c r="F29" s="120"/>
      <c r="G29" s="120"/>
      <c r="H29" s="120"/>
      <c r="I29" s="120"/>
      <c r="J29" s="120"/>
      <c r="K29" s="120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1" t="s">
        <v>34</v>
      </c>
      <c r="E30" s="35"/>
      <c r="F30" s="35"/>
      <c r="G30" s="35"/>
      <c r="H30" s="35"/>
      <c r="I30" s="35"/>
      <c r="J30" s="122">
        <f>ROUND(J124,2)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0"/>
      <c r="E31" s="120"/>
      <c r="F31" s="120"/>
      <c r="G31" s="120"/>
      <c r="H31" s="120"/>
      <c r="I31" s="120"/>
      <c r="J31" s="120"/>
      <c r="K31" s="120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3" t="s">
        <v>36</v>
      </c>
      <c r="G32" s="35"/>
      <c r="H32" s="35"/>
      <c r="I32" s="123" t="s">
        <v>35</v>
      </c>
      <c r="J32" s="123" t="s">
        <v>37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4" t="s">
        <v>38</v>
      </c>
      <c r="E33" s="114" t="s">
        <v>39</v>
      </c>
      <c r="F33" s="125">
        <f>ROUND((SUM(BE124:BE208)),2)</f>
        <v>0</v>
      </c>
      <c r="G33" s="35"/>
      <c r="H33" s="35"/>
      <c r="I33" s="126">
        <v>0.21</v>
      </c>
      <c r="J33" s="125">
        <f>ROUND(((SUM(BE124:BE208))*I33),2)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4" t="s">
        <v>40</v>
      </c>
      <c r="F34" s="125">
        <f>ROUND((SUM(BF124:BF208)),2)</f>
        <v>0</v>
      </c>
      <c r="G34" s="35"/>
      <c r="H34" s="35"/>
      <c r="I34" s="126">
        <v>0.12</v>
      </c>
      <c r="J34" s="125">
        <f>ROUND(((SUM(BF124:BF208))*I34),2)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4" t="s">
        <v>41</v>
      </c>
      <c r="F35" s="125">
        <f>ROUND((SUM(BG124:BG208)),2)</f>
        <v>0</v>
      </c>
      <c r="G35" s="35"/>
      <c r="H35" s="35"/>
      <c r="I35" s="126">
        <v>0.21</v>
      </c>
      <c r="J35" s="125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4" t="s">
        <v>42</v>
      </c>
      <c r="F36" s="125">
        <f>ROUND((SUM(BH124:BH208)),2)</f>
        <v>0</v>
      </c>
      <c r="G36" s="35"/>
      <c r="H36" s="35"/>
      <c r="I36" s="126">
        <v>0.12</v>
      </c>
      <c r="J36" s="125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4" t="s">
        <v>43</v>
      </c>
      <c r="F37" s="125">
        <f>ROUND((SUM(BI124:BI208)),2)</f>
        <v>0</v>
      </c>
      <c r="G37" s="35"/>
      <c r="H37" s="35"/>
      <c r="I37" s="126">
        <v>0</v>
      </c>
      <c r="J37" s="125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7"/>
      <c r="D39" s="128" t="s">
        <v>44</v>
      </c>
      <c r="E39" s="129"/>
      <c r="F39" s="129"/>
      <c r="G39" s="130" t="s">
        <v>45</v>
      </c>
      <c r="H39" s="131" t="s">
        <v>46</v>
      </c>
      <c r="I39" s="129"/>
      <c r="J39" s="132">
        <f>SUM(J30:J37)</f>
        <v>0</v>
      </c>
      <c r="K39" s="133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4" t="s">
        <v>47</v>
      </c>
      <c r="E50" s="135"/>
      <c r="F50" s="135"/>
      <c r="G50" s="134" t="s">
        <v>48</v>
      </c>
      <c r="H50" s="135"/>
      <c r="I50" s="135"/>
      <c r="J50" s="135"/>
      <c r="K50" s="135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6" t="s">
        <v>49</v>
      </c>
      <c r="E61" s="137"/>
      <c r="F61" s="138" t="s">
        <v>50</v>
      </c>
      <c r="G61" s="136" t="s">
        <v>49</v>
      </c>
      <c r="H61" s="137"/>
      <c r="I61" s="137"/>
      <c r="J61" s="139" t="s">
        <v>50</v>
      </c>
      <c r="K61" s="137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4" t="s">
        <v>51</v>
      </c>
      <c r="E65" s="140"/>
      <c r="F65" s="140"/>
      <c r="G65" s="134" t="s">
        <v>52</v>
      </c>
      <c r="H65" s="140"/>
      <c r="I65" s="140"/>
      <c r="J65" s="140"/>
      <c r="K65" s="140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6" t="s">
        <v>49</v>
      </c>
      <c r="E76" s="137"/>
      <c r="F76" s="138" t="s">
        <v>50</v>
      </c>
      <c r="G76" s="136" t="s">
        <v>49</v>
      </c>
      <c r="H76" s="137"/>
      <c r="I76" s="137"/>
      <c r="J76" s="139" t="s">
        <v>50</v>
      </c>
      <c r="K76" s="137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1"/>
      <c r="C77" s="142"/>
      <c r="D77" s="142"/>
      <c r="E77" s="142"/>
      <c r="F77" s="142"/>
      <c r="G77" s="142"/>
      <c r="H77" s="142"/>
      <c r="I77" s="142"/>
      <c r="J77" s="142"/>
      <c r="K77" s="14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3"/>
      <c r="C81" s="144"/>
      <c r="D81" s="144"/>
      <c r="E81" s="144"/>
      <c r="F81" s="144"/>
      <c r="G81" s="144"/>
      <c r="H81" s="144"/>
      <c r="I81" s="144"/>
      <c r="J81" s="144"/>
      <c r="K81" s="144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137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4.45" customHeight="1">
      <c r="A85" s="35"/>
      <c r="B85" s="36"/>
      <c r="C85" s="37"/>
      <c r="D85" s="37"/>
      <c r="E85" s="323" t="str">
        <f>E7</f>
        <v>Vybudování pokojů záchranářů</v>
      </c>
      <c r="F85" s="324"/>
      <c r="G85" s="324"/>
      <c r="H85" s="324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116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5.6" customHeight="1">
      <c r="A87" s="35"/>
      <c r="B87" s="36"/>
      <c r="C87" s="37"/>
      <c r="D87" s="37"/>
      <c r="E87" s="311" t="str">
        <f>E9</f>
        <v>slp - Elektronické komunikace</v>
      </c>
      <c r="F87" s="322"/>
      <c r="G87" s="322"/>
      <c r="H87" s="322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30" t="s">
        <v>22</v>
      </c>
      <c r="J89" s="67" t="str">
        <f>IF(J12="","",J12)</f>
        <v>Vyplň údaj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6" customHeight="1">
      <c r="A91" s="35"/>
      <c r="B91" s="36"/>
      <c r="C91" s="30" t="s">
        <v>23</v>
      </c>
      <c r="D91" s="37"/>
      <c r="E91" s="37"/>
      <c r="F91" s="28" t="str">
        <f>E15</f>
        <v xml:space="preserve"> </v>
      </c>
      <c r="G91" s="37"/>
      <c r="H91" s="37"/>
      <c r="I91" s="30" t="s">
        <v>29</v>
      </c>
      <c r="J91" s="33" t="str">
        <f>E21</f>
        <v xml:space="preserve"> 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6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31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5" t="s">
        <v>138</v>
      </c>
      <c r="D94" s="146"/>
      <c r="E94" s="146"/>
      <c r="F94" s="146"/>
      <c r="G94" s="146"/>
      <c r="H94" s="146"/>
      <c r="I94" s="146"/>
      <c r="J94" s="147" t="s">
        <v>139</v>
      </c>
      <c r="K94" s="146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8" t="s">
        <v>140</v>
      </c>
      <c r="D96" s="37"/>
      <c r="E96" s="37"/>
      <c r="F96" s="37"/>
      <c r="G96" s="37"/>
      <c r="H96" s="37"/>
      <c r="I96" s="37"/>
      <c r="J96" s="85">
        <f>J124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141</v>
      </c>
    </row>
    <row r="97" spans="2:12" s="9" customFormat="1" ht="24.95" customHeight="1">
      <c r="B97" s="149"/>
      <c r="C97" s="150"/>
      <c r="D97" s="151" t="s">
        <v>1566</v>
      </c>
      <c r="E97" s="152"/>
      <c r="F97" s="152"/>
      <c r="G97" s="152"/>
      <c r="H97" s="152"/>
      <c r="I97" s="152"/>
      <c r="J97" s="153">
        <f>J125</f>
        <v>0</v>
      </c>
      <c r="K97" s="150"/>
      <c r="L97" s="154"/>
    </row>
    <row r="98" spans="2:12" s="10" customFormat="1" ht="19.9" customHeight="1">
      <c r="B98" s="155"/>
      <c r="C98" s="156"/>
      <c r="D98" s="157" t="s">
        <v>1567</v>
      </c>
      <c r="E98" s="158"/>
      <c r="F98" s="158"/>
      <c r="G98" s="158"/>
      <c r="H98" s="158"/>
      <c r="I98" s="158"/>
      <c r="J98" s="159">
        <f>J128</f>
        <v>0</v>
      </c>
      <c r="K98" s="156"/>
      <c r="L98" s="160"/>
    </row>
    <row r="99" spans="2:12" s="10" customFormat="1" ht="19.9" customHeight="1">
      <c r="B99" s="155"/>
      <c r="C99" s="156"/>
      <c r="D99" s="157" t="s">
        <v>1568</v>
      </c>
      <c r="E99" s="158"/>
      <c r="F99" s="158"/>
      <c r="G99" s="158"/>
      <c r="H99" s="158"/>
      <c r="I99" s="158"/>
      <c r="J99" s="159">
        <f>J133</f>
        <v>0</v>
      </c>
      <c r="K99" s="156"/>
      <c r="L99" s="160"/>
    </row>
    <row r="100" spans="2:12" s="10" customFormat="1" ht="19.9" customHeight="1">
      <c r="B100" s="155"/>
      <c r="C100" s="156"/>
      <c r="D100" s="157" t="s">
        <v>1569</v>
      </c>
      <c r="E100" s="158"/>
      <c r="F100" s="158"/>
      <c r="G100" s="158"/>
      <c r="H100" s="158"/>
      <c r="I100" s="158"/>
      <c r="J100" s="159">
        <f>J136</f>
        <v>0</v>
      </c>
      <c r="K100" s="156"/>
      <c r="L100" s="160"/>
    </row>
    <row r="101" spans="2:12" s="9" customFormat="1" ht="24.95" customHeight="1">
      <c r="B101" s="149"/>
      <c r="C101" s="150"/>
      <c r="D101" s="151" t="s">
        <v>1570</v>
      </c>
      <c r="E101" s="152"/>
      <c r="F101" s="152"/>
      <c r="G101" s="152"/>
      <c r="H101" s="152"/>
      <c r="I101" s="152"/>
      <c r="J101" s="153">
        <f>J165</f>
        <v>0</v>
      </c>
      <c r="K101" s="150"/>
      <c r="L101" s="154"/>
    </row>
    <row r="102" spans="2:12" s="10" customFormat="1" ht="19.9" customHeight="1">
      <c r="B102" s="155"/>
      <c r="C102" s="156"/>
      <c r="D102" s="157" t="s">
        <v>1571</v>
      </c>
      <c r="E102" s="158"/>
      <c r="F102" s="158"/>
      <c r="G102" s="158"/>
      <c r="H102" s="158"/>
      <c r="I102" s="158"/>
      <c r="J102" s="159">
        <f>J172</f>
        <v>0</v>
      </c>
      <c r="K102" s="156"/>
      <c r="L102" s="160"/>
    </row>
    <row r="103" spans="2:12" s="9" customFormat="1" ht="24.95" customHeight="1">
      <c r="B103" s="149"/>
      <c r="C103" s="150"/>
      <c r="D103" s="151" t="s">
        <v>1572</v>
      </c>
      <c r="E103" s="152"/>
      <c r="F103" s="152"/>
      <c r="G103" s="152"/>
      <c r="H103" s="152"/>
      <c r="I103" s="152"/>
      <c r="J103" s="153">
        <f>J193</f>
        <v>0</v>
      </c>
      <c r="K103" s="150"/>
      <c r="L103" s="154"/>
    </row>
    <row r="104" spans="2:12" s="9" customFormat="1" ht="24.95" customHeight="1">
      <c r="B104" s="149"/>
      <c r="C104" s="150"/>
      <c r="D104" s="151" t="s">
        <v>1573</v>
      </c>
      <c r="E104" s="152"/>
      <c r="F104" s="152"/>
      <c r="G104" s="152"/>
      <c r="H104" s="152"/>
      <c r="I104" s="152"/>
      <c r="J104" s="153">
        <f>J202</f>
        <v>0</v>
      </c>
      <c r="K104" s="150"/>
      <c r="L104" s="154"/>
    </row>
    <row r="105" spans="1:31" s="2" customFormat="1" ht="21.7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31" s="2" customFormat="1" ht="6.95" customHeight="1">
      <c r="A110" s="35"/>
      <c r="B110" s="57"/>
      <c r="C110" s="58"/>
      <c r="D110" s="58"/>
      <c r="E110" s="58"/>
      <c r="F110" s="58"/>
      <c r="G110" s="58"/>
      <c r="H110" s="58"/>
      <c r="I110" s="58"/>
      <c r="J110" s="58"/>
      <c r="K110" s="58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4.95" customHeight="1">
      <c r="A111" s="35"/>
      <c r="B111" s="36"/>
      <c r="C111" s="24" t="s">
        <v>160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30" t="s">
        <v>16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4.45" customHeight="1">
      <c r="A114" s="35"/>
      <c r="B114" s="36"/>
      <c r="C114" s="37"/>
      <c r="D114" s="37"/>
      <c r="E114" s="323" t="str">
        <f>E7</f>
        <v>Vybudování pokojů záchranářů</v>
      </c>
      <c r="F114" s="324"/>
      <c r="G114" s="324"/>
      <c r="H114" s="324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30" t="s">
        <v>116</v>
      </c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5.6" customHeight="1">
      <c r="A116" s="35"/>
      <c r="B116" s="36"/>
      <c r="C116" s="37"/>
      <c r="D116" s="37"/>
      <c r="E116" s="311" t="str">
        <f>E9</f>
        <v>slp - Elektronické komunikace</v>
      </c>
      <c r="F116" s="322"/>
      <c r="G116" s="322"/>
      <c r="H116" s="322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30" t="s">
        <v>20</v>
      </c>
      <c r="D118" s="37"/>
      <c r="E118" s="37"/>
      <c r="F118" s="28" t="str">
        <f>F12</f>
        <v xml:space="preserve"> </v>
      </c>
      <c r="G118" s="37"/>
      <c r="H118" s="37"/>
      <c r="I118" s="30" t="s">
        <v>22</v>
      </c>
      <c r="J118" s="67" t="str">
        <f>IF(J12="","",J12)</f>
        <v>Vyplň údaj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6" customHeight="1">
      <c r="A120" s="35"/>
      <c r="B120" s="36"/>
      <c r="C120" s="30" t="s">
        <v>23</v>
      </c>
      <c r="D120" s="37"/>
      <c r="E120" s="37"/>
      <c r="F120" s="28" t="str">
        <f>E15</f>
        <v xml:space="preserve"> </v>
      </c>
      <c r="G120" s="37"/>
      <c r="H120" s="37"/>
      <c r="I120" s="30" t="s">
        <v>29</v>
      </c>
      <c r="J120" s="33" t="str">
        <f>E21</f>
        <v xml:space="preserve"> 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5.6" customHeight="1">
      <c r="A121" s="35"/>
      <c r="B121" s="36"/>
      <c r="C121" s="30" t="s">
        <v>27</v>
      </c>
      <c r="D121" s="37"/>
      <c r="E121" s="37"/>
      <c r="F121" s="28" t="str">
        <f>IF(E18="","",E18)</f>
        <v>Vyplň údaj</v>
      </c>
      <c r="G121" s="37"/>
      <c r="H121" s="37"/>
      <c r="I121" s="30" t="s">
        <v>31</v>
      </c>
      <c r="J121" s="33" t="str">
        <f>E24</f>
        <v xml:space="preserve"> 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0.3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11" customFormat="1" ht="29.25" customHeight="1">
      <c r="A123" s="161"/>
      <c r="B123" s="162"/>
      <c r="C123" s="163" t="s">
        <v>161</v>
      </c>
      <c r="D123" s="164" t="s">
        <v>59</v>
      </c>
      <c r="E123" s="164" t="s">
        <v>55</v>
      </c>
      <c r="F123" s="164" t="s">
        <v>56</v>
      </c>
      <c r="G123" s="164" t="s">
        <v>162</v>
      </c>
      <c r="H123" s="164" t="s">
        <v>163</v>
      </c>
      <c r="I123" s="164" t="s">
        <v>164</v>
      </c>
      <c r="J123" s="164" t="s">
        <v>139</v>
      </c>
      <c r="K123" s="165" t="s">
        <v>165</v>
      </c>
      <c r="L123" s="166"/>
      <c r="M123" s="76" t="s">
        <v>1</v>
      </c>
      <c r="N123" s="77" t="s">
        <v>38</v>
      </c>
      <c r="O123" s="77" t="s">
        <v>166</v>
      </c>
      <c r="P123" s="77" t="s">
        <v>167</v>
      </c>
      <c r="Q123" s="77" t="s">
        <v>168</v>
      </c>
      <c r="R123" s="77" t="s">
        <v>169</v>
      </c>
      <c r="S123" s="77" t="s">
        <v>170</v>
      </c>
      <c r="T123" s="78" t="s">
        <v>171</v>
      </c>
      <c r="U123" s="161"/>
      <c r="V123" s="161"/>
      <c r="W123" s="161"/>
      <c r="X123" s="161"/>
      <c r="Y123" s="161"/>
      <c r="Z123" s="161"/>
      <c r="AA123" s="161"/>
      <c r="AB123" s="161"/>
      <c r="AC123" s="161"/>
      <c r="AD123" s="161"/>
      <c r="AE123" s="161"/>
    </row>
    <row r="124" spans="1:63" s="2" customFormat="1" ht="22.9" customHeight="1">
      <c r="A124" s="35"/>
      <c r="B124" s="36"/>
      <c r="C124" s="83" t="s">
        <v>172</v>
      </c>
      <c r="D124" s="37"/>
      <c r="E124" s="37"/>
      <c r="F124" s="37"/>
      <c r="G124" s="37"/>
      <c r="H124" s="37"/>
      <c r="I124" s="37"/>
      <c r="J124" s="167">
        <f>BK124</f>
        <v>0</v>
      </c>
      <c r="K124" s="37"/>
      <c r="L124" s="40"/>
      <c r="M124" s="79"/>
      <c r="N124" s="168"/>
      <c r="O124" s="80"/>
      <c r="P124" s="169">
        <f>P125+P165+P193+P202</f>
        <v>0</v>
      </c>
      <c r="Q124" s="80"/>
      <c r="R124" s="169">
        <f>R125+R165+R193+R202</f>
        <v>0</v>
      </c>
      <c r="S124" s="80"/>
      <c r="T124" s="170">
        <f>T125+T165+T193+T202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73</v>
      </c>
      <c r="AU124" s="18" t="s">
        <v>141</v>
      </c>
      <c r="BK124" s="171">
        <f>BK125+BK165+BK193+BK202</f>
        <v>0</v>
      </c>
    </row>
    <row r="125" spans="2:63" s="12" customFormat="1" ht="25.9" customHeight="1">
      <c r="B125" s="172"/>
      <c r="C125" s="173"/>
      <c r="D125" s="174" t="s">
        <v>73</v>
      </c>
      <c r="E125" s="175" t="s">
        <v>1574</v>
      </c>
      <c r="F125" s="175" t="s">
        <v>1575</v>
      </c>
      <c r="G125" s="173"/>
      <c r="H125" s="173"/>
      <c r="I125" s="176"/>
      <c r="J125" s="177">
        <f>BK125</f>
        <v>0</v>
      </c>
      <c r="K125" s="173"/>
      <c r="L125" s="178"/>
      <c r="M125" s="179"/>
      <c r="N125" s="180"/>
      <c r="O125" s="180"/>
      <c r="P125" s="181">
        <f>P126+P127+P128+P133+P136</f>
        <v>0</v>
      </c>
      <c r="Q125" s="180"/>
      <c r="R125" s="181">
        <f>R126+R127+R128+R133+R136</f>
        <v>0</v>
      </c>
      <c r="S125" s="180"/>
      <c r="T125" s="182">
        <f>T126+T127+T128+T133+T136</f>
        <v>0</v>
      </c>
      <c r="AR125" s="183" t="s">
        <v>82</v>
      </c>
      <c r="AT125" s="184" t="s">
        <v>73</v>
      </c>
      <c r="AU125" s="184" t="s">
        <v>74</v>
      </c>
      <c r="AY125" s="183" t="s">
        <v>175</v>
      </c>
      <c r="BK125" s="185">
        <f>BK126+BK127+BK128+BK133+BK136</f>
        <v>0</v>
      </c>
    </row>
    <row r="126" spans="1:65" s="2" customFormat="1" ht="19.9" customHeight="1">
      <c r="A126" s="35"/>
      <c r="B126" s="36"/>
      <c r="C126" s="188" t="s">
        <v>82</v>
      </c>
      <c r="D126" s="188" t="s">
        <v>178</v>
      </c>
      <c r="E126" s="189" t="s">
        <v>1576</v>
      </c>
      <c r="F126" s="190" t="s">
        <v>1577</v>
      </c>
      <c r="G126" s="191" t="s">
        <v>1497</v>
      </c>
      <c r="H126" s="192">
        <v>5</v>
      </c>
      <c r="I126" s="193"/>
      <c r="J126" s="194">
        <f>ROUND(I126*H126,2)</f>
        <v>0</v>
      </c>
      <c r="K126" s="190" t="s">
        <v>1</v>
      </c>
      <c r="L126" s="40"/>
      <c r="M126" s="195" t="s">
        <v>1</v>
      </c>
      <c r="N126" s="196" t="s">
        <v>39</v>
      </c>
      <c r="O126" s="72"/>
      <c r="P126" s="197">
        <f>O126*H126</f>
        <v>0</v>
      </c>
      <c r="Q126" s="197">
        <v>0</v>
      </c>
      <c r="R126" s="197">
        <f>Q126*H126</f>
        <v>0</v>
      </c>
      <c r="S126" s="197">
        <v>0</v>
      </c>
      <c r="T126" s="198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9" t="s">
        <v>183</v>
      </c>
      <c r="AT126" s="199" t="s">
        <v>178</v>
      </c>
      <c r="AU126" s="199" t="s">
        <v>82</v>
      </c>
      <c r="AY126" s="18" t="s">
        <v>175</v>
      </c>
      <c r="BE126" s="200">
        <f>IF(N126="základní",J126,0)</f>
        <v>0</v>
      </c>
      <c r="BF126" s="200">
        <f>IF(N126="snížená",J126,0)</f>
        <v>0</v>
      </c>
      <c r="BG126" s="200">
        <f>IF(N126="zákl. přenesená",J126,0)</f>
        <v>0</v>
      </c>
      <c r="BH126" s="200">
        <f>IF(N126="sníž. přenesená",J126,0)</f>
        <v>0</v>
      </c>
      <c r="BI126" s="200">
        <f>IF(N126="nulová",J126,0)</f>
        <v>0</v>
      </c>
      <c r="BJ126" s="18" t="s">
        <v>82</v>
      </c>
      <c r="BK126" s="200">
        <f>ROUND(I126*H126,2)</f>
        <v>0</v>
      </c>
      <c r="BL126" s="18" t="s">
        <v>183</v>
      </c>
      <c r="BM126" s="199" t="s">
        <v>84</v>
      </c>
    </row>
    <row r="127" spans="1:47" s="2" customFormat="1" ht="12">
      <c r="A127" s="35"/>
      <c r="B127" s="36"/>
      <c r="C127" s="37"/>
      <c r="D127" s="201" t="s">
        <v>185</v>
      </c>
      <c r="E127" s="37"/>
      <c r="F127" s="202" t="s">
        <v>1577</v>
      </c>
      <c r="G127" s="37"/>
      <c r="H127" s="37"/>
      <c r="I127" s="203"/>
      <c r="J127" s="37"/>
      <c r="K127" s="37"/>
      <c r="L127" s="40"/>
      <c r="M127" s="204"/>
      <c r="N127" s="205"/>
      <c r="O127" s="72"/>
      <c r="P127" s="72"/>
      <c r="Q127" s="72"/>
      <c r="R127" s="72"/>
      <c r="S127" s="72"/>
      <c r="T127" s="73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185</v>
      </c>
      <c r="AU127" s="18" t="s">
        <v>82</v>
      </c>
    </row>
    <row r="128" spans="2:63" s="12" customFormat="1" ht="22.9" customHeight="1">
      <c r="B128" s="172"/>
      <c r="C128" s="173"/>
      <c r="D128" s="174" t="s">
        <v>73</v>
      </c>
      <c r="E128" s="186" t="s">
        <v>1578</v>
      </c>
      <c r="F128" s="186" t="s">
        <v>1579</v>
      </c>
      <c r="G128" s="173"/>
      <c r="H128" s="173"/>
      <c r="I128" s="176"/>
      <c r="J128" s="187">
        <f>BK128</f>
        <v>0</v>
      </c>
      <c r="K128" s="173"/>
      <c r="L128" s="178"/>
      <c r="M128" s="179"/>
      <c r="N128" s="180"/>
      <c r="O128" s="180"/>
      <c r="P128" s="181">
        <f>SUM(P129:P132)</f>
        <v>0</v>
      </c>
      <c r="Q128" s="180"/>
      <c r="R128" s="181">
        <f>SUM(R129:R132)</f>
        <v>0</v>
      </c>
      <c r="S128" s="180"/>
      <c r="T128" s="182">
        <f>SUM(T129:T132)</f>
        <v>0</v>
      </c>
      <c r="AR128" s="183" t="s">
        <v>82</v>
      </c>
      <c r="AT128" s="184" t="s">
        <v>73</v>
      </c>
      <c r="AU128" s="184" t="s">
        <v>82</v>
      </c>
      <c r="AY128" s="183" t="s">
        <v>175</v>
      </c>
      <c r="BK128" s="185">
        <f>SUM(BK129:BK132)</f>
        <v>0</v>
      </c>
    </row>
    <row r="129" spans="1:65" s="2" customFormat="1" ht="14.45" customHeight="1">
      <c r="A129" s="35"/>
      <c r="B129" s="36"/>
      <c r="C129" s="188" t="s">
        <v>176</v>
      </c>
      <c r="D129" s="188" t="s">
        <v>178</v>
      </c>
      <c r="E129" s="189" t="s">
        <v>1580</v>
      </c>
      <c r="F129" s="190" t="s">
        <v>1581</v>
      </c>
      <c r="G129" s="191" t="s">
        <v>1494</v>
      </c>
      <c r="H129" s="192">
        <v>6</v>
      </c>
      <c r="I129" s="193"/>
      <c r="J129" s="194">
        <f>ROUND(I129*H129,2)</f>
        <v>0</v>
      </c>
      <c r="K129" s="190" t="s">
        <v>1</v>
      </c>
      <c r="L129" s="40"/>
      <c r="M129" s="195" t="s">
        <v>1</v>
      </c>
      <c r="N129" s="196" t="s">
        <v>39</v>
      </c>
      <c r="O129" s="72"/>
      <c r="P129" s="197">
        <f>O129*H129</f>
        <v>0</v>
      </c>
      <c r="Q129" s="197">
        <v>0</v>
      </c>
      <c r="R129" s="197">
        <f>Q129*H129</f>
        <v>0</v>
      </c>
      <c r="S129" s="197">
        <v>0</v>
      </c>
      <c r="T129" s="198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99" t="s">
        <v>183</v>
      </c>
      <c r="AT129" s="199" t="s">
        <v>178</v>
      </c>
      <c r="AU129" s="199" t="s">
        <v>84</v>
      </c>
      <c r="AY129" s="18" t="s">
        <v>175</v>
      </c>
      <c r="BE129" s="200">
        <f>IF(N129="základní",J129,0)</f>
        <v>0</v>
      </c>
      <c r="BF129" s="200">
        <f>IF(N129="snížená",J129,0)</f>
        <v>0</v>
      </c>
      <c r="BG129" s="200">
        <f>IF(N129="zákl. přenesená",J129,0)</f>
        <v>0</v>
      </c>
      <c r="BH129" s="200">
        <f>IF(N129="sníž. přenesená",J129,0)</f>
        <v>0</v>
      </c>
      <c r="BI129" s="200">
        <f>IF(N129="nulová",J129,0)</f>
        <v>0</v>
      </c>
      <c r="BJ129" s="18" t="s">
        <v>82</v>
      </c>
      <c r="BK129" s="200">
        <f>ROUND(I129*H129,2)</f>
        <v>0</v>
      </c>
      <c r="BL129" s="18" t="s">
        <v>183</v>
      </c>
      <c r="BM129" s="199" t="s">
        <v>183</v>
      </c>
    </row>
    <row r="130" spans="1:47" s="2" customFormat="1" ht="12">
      <c r="A130" s="35"/>
      <c r="B130" s="36"/>
      <c r="C130" s="37"/>
      <c r="D130" s="201" t="s">
        <v>185</v>
      </c>
      <c r="E130" s="37"/>
      <c r="F130" s="202" t="s">
        <v>1581</v>
      </c>
      <c r="G130" s="37"/>
      <c r="H130" s="37"/>
      <c r="I130" s="203"/>
      <c r="J130" s="37"/>
      <c r="K130" s="37"/>
      <c r="L130" s="40"/>
      <c r="M130" s="204"/>
      <c r="N130" s="205"/>
      <c r="O130" s="72"/>
      <c r="P130" s="72"/>
      <c r="Q130" s="72"/>
      <c r="R130" s="72"/>
      <c r="S130" s="72"/>
      <c r="T130" s="73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185</v>
      </c>
      <c r="AU130" s="18" t="s">
        <v>84</v>
      </c>
    </row>
    <row r="131" spans="1:65" s="2" customFormat="1" ht="14.45" customHeight="1">
      <c r="A131" s="35"/>
      <c r="B131" s="36"/>
      <c r="C131" s="188" t="s">
        <v>183</v>
      </c>
      <c r="D131" s="188" t="s">
        <v>178</v>
      </c>
      <c r="E131" s="189" t="s">
        <v>1582</v>
      </c>
      <c r="F131" s="190" t="s">
        <v>1583</v>
      </c>
      <c r="G131" s="191" t="s">
        <v>1497</v>
      </c>
      <c r="H131" s="192">
        <v>10</v>
      </c>
      <c r="I131" s="193"/>
      <c r="J131" s="194">
        <f>ROUND(I131*H131,2)</f>
        <v>0</v>
      </c>
      <c r="K131" s="190" t="s">
        <v>1</v>
      </c>
      <c r="L131" s="40"/>
      <c r="M131" s="195" t="s">
        <v>1</v>
      </c>
      <c r="N131" s="196" t="s">
        <v>39</v>
      </c>
      <c r="O131" s="72"/>
      <c r="P131" s="197">
        <f>O131*H131</f>
        <v>0</v>
      </c>
      <c r="Q131" s="197">
        <v>0</v>
      </c>
      <c r="R131" s="197">
        <f>Q131*H131</f>
        <v>0</v>
      </c>
      <c r="S131" s="197">
        <v>0</v>
      </c>
      <c r="T131" s="198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9" t="s">
        <v>183</v>
      </c>
      <c r="AT131" s="199" t="s">
        <v>178</v>
      </c>
      <c r="AU131" s="199" t="s">
        <v>84</v>
      </c>
      <c r="AY131" s="18" t="s">
        <v>175</v>
      </c>
      <c r="BE131" s="200">
        <f>IF(N131="základní",J131,0)</f>
        <v>0</v>
      </c>
      <c r="BF131" s="200">
        <f>IF(N131="snížená",J131,0)</f>
        <v>0</v>
      </c>
      <c r="BG131" s="200">
        <f>IF(N131="zákl. přenesená",J131,0)</f>
        <v>0</v>
      </c>
      <c r="BH131" s="200">
        <f>IF(N131="sníž. přenesená",J131,0)</f>
        <v>0</v>
      </c>
      <c r="BI131" s="200">
        <f>IF(N131="nulová",J131,0)</f>
        <v>0</v>
      </c>
      <c r="BJ131" s="18" t="s">
        <v>82</v>
      </c>
      <c r="BK131" s="200">
        <f>ROUND(I131*H131,2)</f>
        <v>0</v>
      </c>
      <c r="BL131" s="18" t="s">
        <v>183</v>
      </c>
      <c r="BM131" s="199" t="s">
        <v>213</v>
      </c>
    </row>
    <row r="132" spans="1:47" s="2" customFormat="1" ht="12">
      <c r="A132" s="35"/>
      <c r="B132" s="36"/>
      <c r="C132" s="37"/>
      <c r="D132" s="201" t="s">
        <v>185</v>
      </c>
      <c r="E132" s="37"/>
      <c r="F132" s="202" t="s">
        <v>1583</v>
      </c>
      <c r="G132" s="37"/>
      <c r="H132" s="37"/>
      <c r="I132" s="203"/>
      <c r="J132" s="37"/>
      <c r="K132" s="37"/>
      <c r="L132" s="40"/>
      <c r="M132" s="204"/>
      <c r="N132" s="205"/>
      <c r="O132" s="72"/>
      <c r="P132" s="72"/>
      <c r="Q132" s="72"/>
      <c r="R132" s="72"/>
      <c r="S132" s="72"/>
      <c r="T132" s="73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185</v>
      </c>
      <c r="AU132" s="18" t="s">
        <v>84</v>
      </c>
    </row>
    <row r="133" spans="2:63" s="12" customFormat="1" ht="22.9" customHeight="1">
      <c r="B133" s="172"/>
      <c r="C133" s="173"/>
      <c r="D133" s="174" t="s">
        <v>73</v>
      </c>
      <c r="E133" s="186" t="s">
        <v>1584</v>
      </c>
      <c r="F133" s="186" t="s">
        <v>1585</v>
      </c>
      <c r="G133" s="173"/>
      <c r="H133" s="173"/>
      <c r="I133" s="176"/>
      <c r="J133" s="187">
        <f>BK133</f>
        <v>0</v>
      </c>
      <c r="K133" s="173"/>
      <c r="L133" s="178"/>
      <c r="M133" s="179"/>
      <c r="N133" s="180"/>
      <c r="O133" s="180"/>
      <c r="P133" s="181">
        <f>SUM(P134:P135)</f>
        <v>0</v>
      </c>
      <c r="Q133" s="180"/>
      <c r="R133" s="181">
        <f>SUM(R134:R135)</f>
        <v>0</v>
      </c>
      <c r="S133" s="180"/>
      <c r="T133" s="182">
        <f>SUM(T134:T135)</f>
        <v>0</v>
      </c>
      <c r="AR133" s="183" t="s">
        <v>82</v>
      </c>
      <c r="AT133" s="184" t="s">
        <v>73</v>
      </c>
      <c r="AU133" s="184" t="s">
        <v>82</v>
      </c>
      <c r="AY133" s="183" t="s">
        <v>175</v>
      </c>
      <c r="BK133" s="185">
        <f>SUM(BK134:BK135)</f>
        <v>0</v>
      </c>
    </row>
    <row r="134" spans="1:65" s="2" customFormat="1" ht="30" customHeight="1">
      <c r="A134" s="35"/>
      <c r="B134" s="36"/>
      <c r="C134" s="188" t="s">
        <v>213</v>
      </c>
      <c r="D134" s="188" t="s">
        <v>178</v>
      </c>
      <c r="E134" s="189" t="s">
        <v>1586</v>
      </c>
      <c r="F134" s="190" t="s">
        <v>1587</v>
      </c>
      <c r="G134" s="191" t="s">
        <v>1497</v>
      </c>
      <c r="H134" s="192">
        <v>1</v>
      </c>
      <c r="I134" s="193"/>
      <c r="J134" s="194">
        <f>ROUND(I134*H134,2)</f>
        <v>0</v>
      </c>
      <c r="K134" s="190" t="s">
        <v>1</v>
      </c>
      <c r="L134" s="40"/>
      <c r="M134" s="195" t="s">
        <v>1</v>
      </c>
      <c r="N134" s="196" t="s">
        <v>39</v>
      </c>
      <c r="O134" s="72"/>
      <c r="P134" s="197">
        <f>O134*H134</f>
        <v>0</v>
      </c>
      <c r="Q134" s="197">
        <v>0</v>
      </c>
      <c r="R134" s="197">
        <f>Q134*H134</f>
        <v>0</v>
      </c>
      <c r="S134" s="197">
        <v>0</v>
      </c>
      <c r="T134" s="198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9" t="s">
        <v>183</v>
      </c>
      <c r="AT134" s="199" t="s">
        <v>178</v>
      </c>
      <c r="AU134" s="199" t="s">
        <v>84</v>
      </c>
      <c r="AY134" s="18" t="s">
        <v>175</v>
      </c>
      <c r="BE134" s="200">
        <f>IF(N134="základní",J134,0)</f>
        <v>0</v>
      </c>
      <c r="BF134" s="200">
        <f>IF(N134="snížená",J134,0)</f>
        <v>0</v>
      </c>
      <c r="BG134" s="200">
        <f>IF(N134="zákl. přenesená",J134,0)</f>
        <v>0</v>
      </c>
      <c r="BH134" s="200">
        <f>IF(N134="sníž. přenesená",J134,0)</f>
        <v>0</v>
      </c>
      <c r="BI134" s="200">
        <f>IF(N134="nulová",J134,0)</f>
        <v>0</v>
      </c>
      <c r="BJ134" s="18" t="s">
        <v>82</v>
      </c>
      <c r="BK134" s="200">
        <f>ROUND(I134*H134,2)</f>
        <v>0</v>
      </c>
      <c r="BL134" s="18" t="s">
        <v>183</v>
      </c>
      <c r="BM134" s="199" t="s">
        <v>225</v>
      </c>
    </row>
    <row r="135" spans="1:47" s="2" customFormat="1" ht="19.5">
      <c r="A135" s="35"/>
      <c r="B135" s="36"/>
      <c r="C135" s="37"/>
      <c r="D135" s="201" t="s">
        <v>185</v>
      </c>
      <c r="E135" s="37"/>
      <c r="F135" s="202" t="s">
        <v>1587</v>
      </c>
      <c r="G135" s="37"/>
      <c r="H135" s="37"/>
      <c r="I135" s="203"/>
      <c r="J135" s="37"/>
      <c r="K135" s="37"/>
      <c r="L135" s="40"/>
      <c r="M135" s="204"/>
      <c r="N135" s="205"/>
      <c r="O135" s="72"/>
      <c r="P135" s="72"/>
      <c r="Q135" s="72"/>
      <c r="R135" s="72"/>
      <c r="S135" s="72"/>
      <c r="T135" s="73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8" t="s">
        <v>185</v>
      </c>
      <c r="AU135" s="18" t="s">
        <v>84</v>
      </c>
    </row>
    <row r="136" spans="2:63" s="12" customFormat="1" ht="22.9" customHeight="1">
      <c r="B136" s="172"/>
      <c r="C136" s="173"/>
      <c r="D136" s="174" t="s">
        <v>73</v>
      </c>
      <c r="E136" s="186" t="s">
        <v>1588</v>
      </c>
      <c r="F136" s="186" t="s">
        <v>1589</v>
      </c>
      <c r="G136" s="173"/>
      <c r="H136" s="173"/>
      <c r="I136" s="176"/>
      <c r="J136" s="187">
        <f>BK136</f>
        <v>0</v>
      </c>
      <c r="K136" s="173"/>
      <c r="L136" s="178"/>
      <c r="M136" s="179"/>
      <c r="N136" s="180"/>
      <c r="O136" s="180"/>
      <c r="P136" s="181">
        <f>SUM(P137:P164)</f>
        <v>0</v>
      </c>
      <c r="Q136" s="180"/>
      <c r="R136" s="181">
        <f>SUM(R137:R164)</f>
        <v>0</v>
      </c>
      <c r="S136" s="180"/>
      <c r="T136" s="182">
        <f>SUM(T137:T164)</f>
        <v>0</v>
      </c>
      <c r="AR136" s="183" t="s">
        <v>82</v>
      </c>
      <c r="AT136" s="184" t="s">
        <v>73</v>
      </c>
      <c r="AU136" s="184" t="s">
        <v>82</v>
      </c>
      <c r="AY136" s="183" t="s">
        <v>175</v>
      </c>
      <c r="BK136" s="185">
        <f>SUM(BK137:BK164)</f>
        <v>0</v>
      </c>
    </row>
    <row r="137" spans="1:65" s="2" customFormat="1" ht="14.45" customHeight="1">
      <c r="A137" s="35"/>
      <c r="B137" s="36"/>
      <c r="C137" s="188" t="s">
        <v>225</v>
      </c>
      <c r="D137" s="188" t="s">
        <v>178</v>
      </c>
      <c r="E137" s="189" t="s">
        <v>1590</v>
      </c>
      <c r="F137" s="190" t="s">
        <v>1591</v>
      </c>
      <c r="G137" s="191" t="s">
        <v>306</v>
      </c>
      <c r="H137" s="192">
        <v>400</v>
      </c>
      <c r="I137" s="193"/>
      <c r="J137" s="194">
        <f>ROUND(I137*H137,2)</f>
        <v>0</v>
      </c>
      <c r="K137" s="190" t="s">
        <v>1</v>
      </c>
      <c r="L137" s="40"/>
      <c r="M137" s="195" t="s">
        <v>1</v>
      </c>
      <c r="N137" s="196" t="s">
        <v>39</v>
      </c>
      <c r="O137" s="72"/>
      <c r="P137" s="197">
        <f>O137*H137</f>
        <v>0</v>
      </c>
      <c r="Q137" s="197">
        <v>0</v>
      </c>
      <c r="R137" s="197">
        <f>Q137*H137</f>
        <v>0</v>
      </c>
      <c r="S137" s="197">
        <v>0</v>
      </c>
      <c r="T137" s="198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9" t="s">
        <v>183</v>
      </c>
      <c r="AT137" s="199" t="s">
        <v>178</v>
      </c>
      <c r="AU137" s="199" t="s">
        <v>84</v>
      </c>
      <c r="AY137" s="18" t="s">
        <v>175</v>
      </c>
      <c r="BE137" s="200">
        <f>IF(N137="základní",J137,0)</f>
        <v>0</v>
      </c>
      <c r="BF137" s="200">
        <f>IF(N137="snížená",J137,0)</f>
        <v>0</v>
      </c>
      <c r="BG137" s="200">
        <f>IF(N137="zákl. přenesená",J137,0)</f>
        <v>0</v>
      </c>
      <c r="BH137" s="200">
        <f>IF(N137="sníž. přenesená",J137,0)</f>
        <v>0</v>
      </c>
      <c r="BI137" s="200">
        <f>IF(N137="nulová",J137,0)</f>
        <v>0</v>
      </c>
      <c r="BJ137" s="18" t="s">
        <v>82</v>
      </c>
      <c r="BK137" s="200">
        <f>ROUND(I137*H137,2)</f>
        <v>0</v>
      </c>
      <c r="BL137" s="18" t="s">
        <v>183</v>
      </c>
      <c r="BM137" s="199" t="s">
        <v>239</v>
      </c>
    </row>
    <row r="138" spans="1:47" s="2" customFormat="1" ht="12">
      <c r="A138" s="35"/>
      <c r="B138" s="36"/>
      <c r="C138" s="37"/>
      <c r="D138" s="201" t="s">
        <v>185</v>
      </c>
      <c r="E138" s="37"/>
      <c r="F138" s="202" t="s">
        <v>1591</v>
      </c>
      <c r="G138" s="37"/>
      <c r="H138" s="37"/>
      <c r="I138" s="203"/>
      <c r="J138" s="37"/>
      <c r="K138" s="37"/>
      <c r="L138" s="40"/>
      <c r="M138" s="204"/>
      <c r="N138" s="205"/>
      <c r="O138" s="72"/>
      <c r="P138" s="72"/>
      <c r="Q138" s="72"/>
      <c r="R138" s="72"/>
      <c r="S138" s="72"/>
      <c r="T138" s="73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8" t="s">
        <v>185</v>
      </c>
      <c r="AU138" s="18" t="s">
        <v>84</v>
      </c>
    </row>
    <row r="139" spans="1:65" s="2" customFormat="1" ht="19.9" customHeight="1">
      <c r="A139" s="35"/>
      <c r="B139" s="36"/>
      <c r="C139" s="188" t="s">
        <v>232</v>
      </c>
      <c r="D139" s="188" t="s">
        <v>178</v>
      </c>
      <c r="E139" s="189" t="s">
        <v>1592</v>
      </c>
      <c r="F139" s="190" t="s">
        <v>1593</v>
      </c>
      <c r="G139" s="191" t="s">
        <v>306</v>
      </c>
      <c r="H139" s="192">
        <v>30</v>
      </c>
      <c r="I139" s="193"/>
      <c r="J139" s="194">
        <f>ROUND(I139*H139,2)</f>
        <v>0</v>
      </c>
      <c r="K139" s="190" t="s">
        <v>1</v>
      </c>
      <c r="L139" s="40"/>
      <c r="M139" s="195" t="s">
        <v>1</v>
      </c>
      <c r="N139" s="196" t="s">
        <v>39</v>
      </c>
      <c r="O139" s="72"/>
      <c r="P139" s="197">
        <f>O139*H139</f>
        <v>0</v>
      </c>
      <c r="Q139" s="197">
        <v>0</v>
      </c>
      <c r="R139" s="197">
        <f>Q139*H139</f>
        <v>0</v>
      </c>
      <c r="S139" s="197">
        <v>0</v>
      </c>
      <c r="T139" s="198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99" t="s">
        <v>183</v>
      </c>
      <c r="AT139" s="199" t="s">
        <v>178</v>
      </c>
      <c r="AU139" s="199" t="s">
        <v>84</v>
      </c>
      <c r="AY139" s="18" t="s">
        <v>175</v>
      </c>
      <c r="BE139" s="200">
        <f>IF(N139="základní",J139,0)</f>
        <v>0</v>
      </c>
      <c r="BF139" s="200">
        <f>IF(N139="snížená",J139,0)</f>
        <v>0</v>
      </c>
      <c r="BG139" s="200">
        <f>IF(N139="zákl. přenesená",J139,0)</f>
        <v>0</v>
      </c>
      <c r="BH139" s="200">
        <f>IF(N139="sníž. přenesená",J139,0)</f>
        <v>0</v>
      </c>
      <c r="BI139" s="200">
        <f>IF(N139="nulová",J139,0)</f>
        <v>0</v>
      </c>
      <c r="BJ139" s="18" t="s">
        <v>82</v>
      </c>
      <c r="BK139" s="200">
        <f>ROUND(I139*H139,2)</f>
        <v>0</v>
      </c>
      <c r="BL139" s="18" t="s">
        <v>183</v>
      </c>
      <c r="BM139" s="199" t="s">
        <v>8</v>
      </c>
    </row>
    <row r="140" spans="1:47" s="2" customFormat="1" ht="12">
      <c r="A140" s="35"/>
      <c r="B140" s="36"/>
      <c r="C140" s="37"/>
      <c r="D140" s="201" t="s">
        <v>185</v>
      </c>
      <c r="E140" s="37"/>
      <c r="F140" s="202" t="s">
        <v>1593</v>
      </c>
      <c r="G140" s="37"/>
      <c r="H140" s="37"/>
      <c r="I140" s="203"/>
      <c r="J140" s="37"/>
      <c r="K140" s="37"/>
      <c r="L140" s="40"/>
      <c r="M140" s="204"/>
      <c r="N140" s="205"/>
      <c r="O140" s="72"/>
      <c r="P140" s="72"/>
      <c r="Q140" s="72"/>
      <c r="R140" s="72"/>
      <c r="S140" s="72"/>
      <c r="T140" s="73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185</v>
      </c>
      <c r="AU140" s="18" t="s">
        <v>84</v>
      </c>
    </row>
    <row r="141" spans="1:65" s="2" customFormat="1" ht="19.9" customHeight="1">
      <c r="A141" s="35"/>
      <c r="B141" s="36"/>
      <c r="C141" s="188" t="s">
        <v>239</v>
      </c>
      <c r="D141" s="188" t="s">
        <v>178</v>
      </c>
      <c r="E141" s="189" t="s">
        <v>1594</v>
      </c>
      <c r="F141" s="190" t="s">
        <v>1595</v>
      </c>
      <c r="G141" s="191" t="s">
        <v>1497</v>
      </c>
      <c r="H141" s="192">
        <v>5</v>
      </c>
      <c r="I141" s="193"/>
      <c r="J141" s="194">
        <f>ROUND(I141*H141,2)</f>
        <v>0</v>
      </c>
      <c r="K141" s="190" t="s">
        <v>1</v>
      </c>
      <c r="L141" s="40"/>
      <c r="M141" s="195" t="s">
        <v>1</v>
      </c>
      <c r="N141" s="196" t="s">
        <v>39</v>
      </c>
      <c r="O141" s="72"/>
      <c r="P141" s="197">
        <f>O141*H141</f>
        <v>0</v>
      </c>
      <c r="Q141" s="197">
        <v>0</v>
      </c>
      <c r="R141" s="197">
        <f>Q141*H141</f>
        <v>0</v>
      </c>
      <c r="S141" s="197">
        <v>0</v>
      </c>
      <c r="T141" s="198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9" t="s">
        <v>183</v>
      </c>
      <c r="AT141" s="199" t="s">
        <v>178</v>
      </c>
      <c r="AU141" s="199" t="s">
        <v>84</v>
      </c>
      <c r="AY141" s="18" t="s">
        <v>175</v>
      </c>
      <c r="BE141" s="200">
        <f>IF(N141="základní",J141,0)</f>
        <v>0</v>
      </c>
      <c r="BF141" s="200">
        <f>IF(N141="snížená",J141,0)</f>
        <v>0</v>
      </c>
      <c r="BG141" s="200">
        <f>IF(N141="zákl. přenesená",J141,0)</f>
        <v>0</v>
      </c>
      <c r="BH141" s="200">
        <f>IF(N141="sníž. přenesená",J141,0)</f>
        <v>0</v>
      </c>
      <c r="BI141" s="200">
        <f>IF(N141="nulová",J141,0)</f>
        <v>0</v>
      </c>
      <c r="BJ141" s="18" t="s">
        <v>82</v>
      </c>
      <c r="BK141" s="200">
        <f>ROUND(I141*H141,2)</f>
        <v>0</v>
      </c>
      <c r="BL141" s="18" t="s">
        <v>183</v>
      </c>
      <c r="BM141" s="199" t="s">
        <v>266</v>
      </c>
    </row>
    <row r="142" spans="1:47" s="2" customFormat="1" ht="12">
      <c r="A142" s="35"/>
      <c r="B142" s="36"/>
      <c r="C142" s="37"/>
      <c r="D142" s="201" t="s">
        <v>185</v>
      </c>
      <c r="E142" s="37"/>
      <c r="F142" s="202" t="s">
        <v>1595</v>
      </c>
      <c r="G142" s="37"/>
      <c r="H142" s="37"/>
      <c r="I142" s="203"/>
      <c r="J142" s="37"/>
      <c r="K142" s="37"/>
      <c r="L142" s="40"/>
      <c r="M142" s="204"/>
      <c r="N142" s="205"/>
      <c r="O142" s="72"/>
      <c r="P142" s="72"/>
      <c r="Q142" s="72"/>
      <c r="R142" s="72"/>
      <c r="S142" s="72"/>
      <c r="T142" s="73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185</v>
      </c>
      <c r="AU142" s="18" t="s">
        <v>84</v>
      </c>
    </row>
    <row r="143" spans="1:65" s="2" customFormat="1" ht="14.45" customHeight="1">
      <c r="A143" s="35"/>
      <c r="B143" s="36"/>
      <c r="C143" s="188" t="s">
        <v>247</v>
      </c>
      <c r="D143" s="188" t="s">
        <v>178</v>
      </c>
      <c r="E143" s="189" t="s">
        <v>1596</v>
      </c>
      <c r="F143" s="190" t="s">
        <v>1597</v>
      </c>
      <c r="G143" s="191" t="s">
        <v>1497</v>
      </c>
      <c r="H143" s="192">
        <v>10</v>
      </c>
      <c r="I143" s="193"/>
      <c r="J143" s="194">
        <f>ROUND(I143*H143,2)</f>
        <v>0</v>
      </c>
      <c r="K143" s="190" t="s">
        <v>1</v>
      </c>
      <c r="L143" s="40"/>
      <c r="M143" s="195" t="s">
        <v>1</v>
      </c>
      <c r="N143" s="196" t="s">
        <v>39</v>
      </c>
      <c r="O143" s="72"/>
      <c r="P143" s="197">
        <f>O143*H143</f>
        <v>0</v>
      </c>
      <c r="Q143" s="197">
        <v>0</v>
      </c>
      <c r="R143" s="197">
        <f>Q143*H143</f>
        <v>0</v>
      </c>
      <c r="S143" s="197">
        <v>0</v>
      </c>
      <c r="T143" s="198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9" t="s">
        <v>183</v>
      </c>
      <c r="AT143" s="199" t="s">
        <v>178</v>
      </c>
      <c r="AU143" s="199" t="s">
        <v>84</v>
      </c>
      <c r="AY143" s="18" t="s">
        <v>175</v>
      </c>
      <c r="BE143" s="200">
        <f>IF(N143="základní",J143,0)</f>
        <v>0</v>
      </c>
      <c r="BF143" s="200">
        <f>IF(N143="snížená",J143,0)</f>
        <v>0</v>
      </c>
      <c r="BG143" s="200">
        <f>IF(N143="zákl. přenesená",J143,0)</f>
        <v>0</v>
      </c>
      <c r="BH143" s="200">
        <f>IF(N143="sníž. přenesená",J143,0)</f>
        <v>0</v>
      </c>
      <c r="BI143" s="200">
        <f>IF(N143="nulová",J143,0)</f>
        <v>0</v>
      </c>
      <c r="BJ143" s="18" t="s">
        <v>82</v>
      </c>
      <c r="BK143" s="200">
        <f>ROUND(I143*H143,2)</f>
        <v>0</v>
      </c>
      <c r="BL143" s="18" t="s">
        <v>183</v>
      </c>
      <c r="BM143" s="199" t="s">
        <v>279</v>
      </c>
    </row>
    <row r="144" spans="1:47" s="2" customFormat="1" ht="12">
      <c r="A144" s="35"/>
      <c r="B144" s="36"/>
      <c r="C144" s="37"/>
      <c r="D144" s="201" t="s">
        <v>185</v>
      </c>
      <c r="E144" s="37"/>
      <c r="F144" s="202" t="s">
        <v>1597</v>
      </c>
      <c r="G144" s="37"/>
      <c r="H144" s="37"/>
      <c r="I144" s="203"/>
      <c r="J144" s="37"/>
      <c r="K144" s="37"/>
      <c r="L144" s="40"/>
      <c r="M144" s="204"/>
      <c r="N144" s="205"/>
      <c r="O144" s="72"/>
      <c r="P144" s="72"/>
      <c r="Q144" s="72"/>
      <c r="R144" s="72"/>
      <c r="S144" s="72"/>
      <c r="T144" s="73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8" t="s">
        <v>185</v>
      </c>
      <c r="AU144" s="18" t="s">
        <v>84</v>
      </c>
    </row>
    <row r="145" spans="1:65" s="2" customFormat="1" ht="30" customHeight="1">
      <c r="A145" s="35"/>
      <c r="B145" s="36"/>
      <c r="C145" s="188" t="s">
        <v>8</v>
      </c>
      <c r="D145" s="188" t="s">
        <v>178</v>
      </c>
      <c r="E145" s="189" t="s">
        <v>1598</v>
      </c>
      <c r="F145" s="190" t="s">
        <v>1599</v>
      </c>
      <c r="G145" s="191" t="s">
        <v>1497</v>
      </c>
      <c r="H145" s="192">
        <v>3</v>
      </c>
      <c r="I145" s="193"/>
      <c r="J145" s="194">
        <f>ROUND(I145*H145,2)</f>
        <v>0</v>
      </c>
      <c r="K145" s="190" t="s">
        <v>1</v>
      </c>
      <c r="L145" s="40"/>
      <c r="M145" s="195" t="s">
        <v>1</v>
      </c>
      <c r="N145" s="196" t="s">
        <v>39</v>
      </c>
      <c r="O145" s="72"/>
      <c r="P145" s="197">
        <f>O145*H145</f>
        <v>0</v>
      </c>
      <c r="Q145" s="197">
        <v>0</v>
      </c>
      <c r="R145" s="197">
        <f>Q145*H145</f>
        <v>0</v>
      </c>
      <c r="S145" s="197">
        <v>0</v>
      </c>
      <c r="T145" s="198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99" t="s">
        <v>183</v>
      </c>
      <c r="AT145" s="199" t="s">
        <v>178</v>
      </c>
      <c r="AU145" s="199" t="s">
        <v>84</v>
      </c>
      <c r="AY145" s="18" t="s">
        <v>175</v>
      </c>
      <c r="BE145" s="200">
        <f>IF(N145="základní",J145,0)</f>
        <v>0</v>
      </c>
      <c r="BF145" s="200">
        <f>IF(N145="snížená",J145,0)</f>
        <v>0</v>
      </c>
      <c r="BG145" s="200">
        <f>IF(N145="zákl. přenesená",J145,0)</f>
        <v>0</v>
      </c>
      <c r="BH145" s="200">
        <f>IF(N145="sníž. přenesená",J145,0)</f>
        <v>0</v>
      </c>
      <c r="BI145" s="200">
        <f>IF(N145="nulová",J145,0)</f>
        <v>0</v>
      </c>
      <c r="BJ145" s="18" t="s">
        <v>82</v>
      </c>
      <c r="BK145" s="200">
        <f>ROUND(I145*H145,2)</f>
        <v>0</v>
      </c>
      <c r="BL145" s="18" t="s">
        <v>183</v>
      </c>
      <c r="BM145" s="199" t="s">
        <v>292</v>
      </c>
    </row>
    <row r="146" spans="1:47" s="2" customFormat="1" ht="19.5">
      <c r="A146" s="35"/>
      <c r="B146" s="36"/>
      <c r="C146" s="37"/>
      <c r="D146" s="201" t="s">
        <v>185</v>
      </c>
      <c r="E146" s="37"/>
      <c r="F146" s="202" t="s">
        <v>1599</v>
      </c>
      <c r="G146" s="37"/>
      <c r="H146" s="37"/>
      <c r="I146" s="203"/>
      <c r="J146" s="37"/>
      <c r="K146" s="37"/>
      <c r="L146" s="40"/>
      <c r="M146" s="204"/>
      <c r="N146" s="205"/>
      <c r="O146" s="72"/>
      <c r="P146" s="72"/>
      <c r="Q146" s="72"/>
      <c r="R146" s="72"/>
      <c r="S146" s="72"/>
      <c r="T146" s="73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8" t="s">
        <v>185</v>
      </c>
      <c r="AU146" s="18" t="s">
        <v>84</v>
      </c>
    </row>
    <row r="147" spans="1:65" s="2" customFormat="1" ht="22.15" customHeight="1">
      <c r="A147" s="35"/>
      <c r="B147" s="36"/>
      <c r="C147" s="188" t="s">
        <v>260</v>
      </c>
      <c r="D147" s="188" t="s">
        <v>178</v>
      </c>
      <c r="E147" s="189" t="s">
        <v>1600</v>
      </c>
      <c r="F147" s="190" t="s">
        <v>1601</v>
      </c>
      <c r="G147" s="191" t="s">
        <v>1497</v>
      </c>
      <c r="H147" s="192">
        <v>1</v>
      </c>
      <c r="I147" s="193"/>
      <c r="J147" s="194">
        <f>ROUND(I147*H147,2)</f>
        <v>0</v>
      </c>
      <c r="K147" s="190" t="s">
        <v>1</v>
      </c>
      <c r="L147" s="40"/>
      <c r="M147" s="195" t="s">
        <v>1</v>
      </c>
      <c r="N147" s="196" t="s">
        <v>39</v>
      </c>
      <c r="O147" s="72"/>
      <c r="P147" s="197">
        <f>O147*H147</f>
        <v>0</v>
      </c>
      <c r="Q147" s="197">
        <v>0</v>
      </c>
      <c r="R147" s="197">
        <f>Q147*H147</f>
        <v>0</v>
      </c>
      <c r="S147" s="197">
        <v>0</v>
      </c>
      <c r="T147" s="198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9" t="s">
        <v>183</v>
      </c>
      <c r="AT147" s="199" t="s">
        <v>178</v>
      </c>
      <c r="AU147" s="199" t="s">
        <v>84</v>
      </c>
      <c r="AY147" s="18" t="s">
        <v>175</v>
      </c>
      <c r="BE147" s="200">
        <f>IF(N147="základní",J147,0)</f>
        <v>0</v>
      </c>
      <c r="BF147" s="200">
        <f>IF(N147="snížená",J147,0)</f>
        <v>0</v>
      </c>
      <c r="BG147" s="200">
        <f>IF(N147="zákl. přenesená",J147,0)</f>
        <v>0</v>
      </c>
      <c r="BH147" s="200">
        <f>IF(N147="sníž. přenesená",J147,0)</f>
        <v>0</v>
      </c>
      <c r="BI147" s="200">
        <f>IF(N147="nulová",J147,0)</f>
        <v>0</v>
      </c>
      <c r="BJ147" s="18" t="s">
        <v>82</v>
      </c>
      <c r="BK147" s="200">
        <f>ROUND(I147*H147,2)</f>
        <v>0</v>
      </c>
      <c r="BL147" s="18" t="s">
        <v>183</v>
      </c>
      <c r="BM147" s="199" t="s">
        <v>303</v>
      </c>
    </row>
    <row r="148" spans="1:47" s="2" customFormat="1" ht="12">
      <c r="A148" s="35"/>
      <c r="B148" s="36"/>
      <c r="C148" s="37"/>
      <c r="D148" s="201" t="s">
        <v>185</v>
      </c>
      <c r="E148" s="37"/>
      <c r="F148" s="202" t="s">
        <v>1601</v>
      </c>
      <c r="G148" s="37"/>
      <c r="H148" s="37"/>
      <c r="I148" s="203"/>
      <c r="J148" s="37"/>
      <c r="K148" s="37"/>
      <c r="L148" s="40"/>
      <c r="M148" s="204"/>
      <c r="N148" s="205"/>
      <c r="O148" s="72"/>
      <c r="P148" s="72"/>
      <c r="Q148" s="72"/>
      <c r="R148" s="72"/>
      <c r="S148" s="72"/>
      <c r="T148" s="73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185</v>
      </c>
      <c r="AU148" s="18" t="s">
        <v>84</v>
      </c>
    </row>
    <row r="149" spans="1:65" s="2" customFormat="1" ht="14.45" customHeight="1">
      <c r="A149" s="35"/>
      <c r="B149" s="36"/>
      <c r="C149" s="188" t="s">
        <v>266</v>
      </c>
      <c r="D149" s="188" t="s">
        <v>178</v>
      </c>
      <c r="E149" s="189" t="s">
        <v>1602</v>
      </c>
      <c r="F149" s="190" t="s">
        <v>1603</v>
      </c>
      <c r="G149" s="191" t="s">
        <v>1497</v>
      </c>
      <c r="H149" s="192">
        <v>2</v>
      </c>
      <c r="I149" s="193"/>
      <c r="J149" s="194">
        <f>ROUND(I149*H149,2)</f>
        <v>0</v>
      </c>
      <c r="K149" s="190" t="s">
        <v>1</v>
      </c>
      <c r="L149" s="40"/>
      <c r="M149" s="195" t="s">
        <v>1</v>
      </c>
      <c r="N149" s="196" t="s">
        <v>39</v>
      </c>
      <c r="O149" s="72"/>
      <c r="P149" s="197">
        <f>O149*H149</f>
        <v>0</v>
      </c>
      <c r="Q149" s="197">
        <v>0</v>
      </c>
      <c r="R149" s="197">
        <f>Q149*H149</f>
        <v>0</v>
      </c>
      <c r="S149" s="197">
        <v>0</v>
      </c>
      <c r="T149" s="198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9" t="s">
        <v>183</v>
      </c>
      <c r="AT149" s="199" t="s">
        <v>178</v>
      </c>
      <c r="AU149" s="199" t="s">
        <v>84</v>
      </c>
      <c r="AY149" s="18" t="s">
        <v>175</v>
      </c>
      <c r="BE149" s="200">
        <f>IF(N149="základní",J149,0)</f>
        <v>0</v>
      </c>
      <c r="BF149" s="200">
        <f>IF(N149="snížená",J149,0)</f>
        <v>0</v>
      </c>
      <c r="BG149" s="200">
        <f>IF(N149="zákl. přenesená",J149,0)</f>
        <v>0</v>
      </c>
      <c r="BH149" s="200">
        <f>IF(N149="sníž. přenesená",J149,0)</f>
        <v>0</v>
      </c>
      <c r="BI149" s="200">
        <f>IF(N149="nulová",J149,0)</f>
        <v>0</v>
      </c>
      <c r="BJ149" s="18" t="s">
        <v>82</v>
      </c>
      <c r="BK149" s="200">
        <f>ROUND(I149*H149,2)</f>
        <v>0</v>
      </c>
      <c r="BL149" s="18" t="s">
        <v>183</v>
      </c>
      <c r="BM149" s="199" t="s">
        <v>314</v>
      </c>
    </row>
    <row r="150" spans="1:47" s="2" customFormat="1" ht="12">
      <c r="A150" s="35"/>
      <c r="B150" s="36"/>
      <c r="C150" s="37"/>
      <c r="D150" s="201" t="s">
        <v>185</v>
      </c>
      <c r="E150" s="37"/>
      <c r="F150" s="202" t="s">
        <v>1603</v>
      </c>
      <c r="G150" s="37"/>
      <c r="H150" s="37"/>
      <c r="I150" s="203"/>
      <c r="J150" s="37"/>
      <c r="K150" s="37"/>
      <c r="L150" s="40"/>
      <c r="M150" s="204"/>
      <c r="N150" s="205"/>
      <c r="O150" s="72"/>
      <c r="P150" s="72"/>
      <c r="Q150" s="72"/>
      <c r="R150" s="72"/>
      <c r="S150" s="72"/>
      <c r="T150" s="73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8" t="s">
        <v>185</v>
      </c>
      <c r="AU150" s="18" t="s">
        <v>84</v>
      </c>
    </row>
    <row r="151" spans="1:65" s="2" customFormat="1" ht="19.9" customHeight="1">
      <c r="A151" s="35"/>
      <c r="B151" s="36"/>
      <c r="C151" s="188" t="s">
        <v>272</v>
      </c>
      <c r="D151" s="188" t="s">
        <v>178</v>
      </c>
      <c r="E151" s="189" t="s">
        <v>1604</v>
      </c>
      <c r="F151" s="190" t="s">
        <v>1605</v>
      </c>
      <c r="G151" s="191" t="s">
        <v>1497</v>
      </c>
      <c r="H151" s="192">
        <v>10</v>
      </c>
      <c r="I151" s="193"/>
      <c r="J151" s="194">
        <f>ROUND(I151*H151,2)</f>
        <v>0</v>
      </c>
      <c r="K151" s="190" t="s">
        <v>1</v>
      </c>
      <c r="L151" s="40"/>
      <c r="M151" s="195" t="s">
        <v>1</v>
      </c>
      <c r="N151" s="196" t="s">
        <v>39</v>
      </c>
      <c r="O151" s="72"/>
      <c r="P151" s="197">
        <f>O151*H151</f>
        <v>0</v>
      </c>
      <c r="Q151" s="197">
        <v>0</v>
      </c>
      <c r="R151" s="197">
        <f>Q151*H151</f>
        <v>0</v>
      </c>
      <c r="S151" s="197">
        <v>0</v>
      </c>
      <c r="T151" s="198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99" t="s">
        <v>183</v>
      </c>
      <c r="AT151" s="199" t="s">
        <v>178</v>
      </c>
      <c r="AU151" s="199" t="s">
        <v>84</v>
      </c>
      <c r="AY151" s="18" t="s">
        <v>175</v>
      </c>
      <c r="BE151" s="200">
        <f>IF(N151="základní",J151,0)</f>
        <v>0</v>
      </c>
      <c r="BF151" s="200">
        <f>IF(N151="snížená",J151,0)</f>
        <v>0</v>
      </c>
      <c r="BG151" s="200">
        <f>IF(N151="zákl. přenesená",J151,0)</f>
        <v>0</v>
      </c>
      <c r="BH151" s="200">
        <f>IF(N151="sníž. přenesená",J151,0)</f>
        <v>0</v>
      </c>
      <c r="BI151" s="200">
        <f>IF(N151="nulová",J151,0)</f>
        <v>0</v>
      </c>
      <c r="BJ151" s="18" t="s">
        <v>82</v>
      </c>
      <c r="BK151" s="200">
        <f>ROUND(I151*H151,2)</f>
        <v>0</v>
      </c>
      <c r="BL151" s="18" t="s">
        <v>183</v>
      </c>
      <c r="BM151" s="199" t="s">
        <v>326</v>
      </c>
    </row>
    <row r="152" spans="1:47" s="2" customFormat="1" ht="12">
      <c r="A152" s="35"/>
      <c r="B152" s="36"/>
      <c r="C152" s="37"/>
      <c r="D152" s="201" t="s">
        <v>185</v>
      </c>
      <c r="E152" s="37"/>
      <c r="F152" s="202" t="s">
        <v>1605</v>
      </c>
      <c r="G152" s="37"/>
      <c r="H152" s="37"/>
      <c r="I152" s="203"/>
      <c r="J152" s="37"/>
      <c r="K152" s="37"/>
      <c r="L152" s="40"/>
      <c r="M152" s="204"/>
      <c r="N152" s="205"/>
      <c r="O152" s="72"/>
      <c r="P152" s="72"/>
      <c r="Q152" s="72"/>
      <c r="R152" s="72"/>
      <c r="S152" s="72"/>
      <c r="T152" s="73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8" t="s">
        <v>185</v>
      </c>
      <c r="AU152" s="18" t="s">
        <v>84</v>
      </c>
    </row>
    <row r="153" spans="1:65" s="2" customFormat="1" ht="14.45" customHeight="1">
      <c r="A153" s="35"/>
      <c r="B153" s="36"/>
      <c r="C153" s="188" t="s">
        <v>279</v>
      </c>
      <c r="D153" s="188" t="s">
        <v>178</v>
      </c>
      <c r="E153" s="189" t="s">
        <v>1606</v>
      </c>
      <c r="F153" s="190" t="s">
        <v>1607</v>
      </c>
      <c r="G153" s="191" t="s">
        <v>306</v>
      </c>
      <c r="H153" s="192">
        <v>15</v>
      </c>
      <c r="I153" s="193"/>
      <c r="J153" s="194">
        <f>ROUND(I153*H153,2)</f>
        <v>0</v>
      </c>
      <c r="K153" s="190" t="s">
        <v>1</v>
      </c>
      <c r="L153" s="40"/>
      <c r="M153" s="195" t="s">
        <v>1</v>
      </c>
      <c r="N153" s="196" t="s">
        <v>39</v>
      </c>
      <c r="O153" s="72"/>
      <c r="P153" s="197">
        <f>O153*H153</f>
        <v>0</v>
      </c>
      <c r="Q153" s="197">
        <v>0</v>
      </c>
      <c r="R153" s="197">
        <f>Q153*H153</f>
        <v>0</v>
      </c>
      <c r="S153" s="197">
        <v>0</v>
      </c>
      <c r="T153" s="198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99" t="s">
        <v>183</v>
      </c>
      <c r="AT153" s="199" t="s">
        <v>178</v>
      </c>
      <c r="AU153" s="199" t="s">
        <v>84</v>
      </c>
      <c r="AY153" s="18" t="s">
        <v>175</v>
      </c>
      <c r="BE153" s="200">
        <f>IF(N153="základní",J153,0)</f>
        <v>0</v>
      </c>
      <c r="BF153" s="200">
        <f>IF(N153="snížená",J153,0)</f>
        <v>0</v>
      </c>
      <c r="BG153" s="200">
        <f>IF(N153="zákl. přenesená",J153,0)</f>
        <v>0</v>
      </c>
      <c r="BH153" s="200">
        <f>IF(N153="sníž. přenesená",J153,0)</f>
        <v>0</v>
      </c>
      <c r="BI153" s="200">
        <f>IF(N153="nulová",J153,0)</f>
        <v>0</v>
      </c>
      <c r="BJ153" s="18" t="s">
        <v>82</v>
      </c>
      <c r="BK153" s="200">
        <f>ROUND(I153*H153,2)</f>
        <v>0</v>
      </c>
      <c r="BL153" s="18" t="s">
        <v>183</v>
      </c>
      <c r="BM153" s="199" t="s">
        <v>339</v>
      </c>
    </row>
    <row r="154" spans="1:47" s="2" customFormat="1" ht="12">
      <c r="A154" s="35"/>
      <c r="B154" s="36"/>
      <c r="C154" s="37"/>
      <c r="D154" s="201" t="s">
        <v>185</v>
      </c>
      <c r="E154" s="37"/>
      <c r="F154" s="202" t="s">
        <v>1607</v>
      </c>
      <c r="G154" s="37"/>
      <c r="H154" s="37"/>
      <c r="I154" s="203"/>
      <c r="J154" s="37"/>
      <c r="K154" s="37"/>
      <c r="L154" s="40"/>
      <c r="M154" s="204"/>
      <c r="N154" s="205"/>
      <c r="O154" s="72"/>
      <c r="P154" s="72"/>
      <c r="Q154" s="72"/>
      <c r="R154" s="72"/>
      <c r="S154" s="72"/>
      <c r="T154" s="73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8" t="s">
        <v>185</v>
      </c>
      <c r="AU154" s="18" t="s">
        <v>84</v>
      </c>
    </row>
    <row r="155" spans="1:65" s="2" customFormat="1" ht="22.15" customHeight="1">
      <c r="A155" s="35"/>
      <c r="B155" s="36"/>
      <c r="C155" s="188" t="s">
        <v>286</v>
      </c>
      <c r="D155" s="188" t="s">
        <v>178</v>
      </c>
      <c r="E155" s="189" t="s">
        <v>1608</v>
      </c>
      <c r="F155" s="190" t="s">
        <v>1609</v>
      </c>
      <c r="G155" s="191" t="s">
        <v>1497</v>
      </c>
      <c r="H155" s="192">
        <v>3</v>
      </c>
      <c r="I155" s="193"/>
      <c r="J155" s="194">
        <f>ROUND(I155*H155,2)</f>
        <v>0</v>
      </c>
      <c r="K155" s="190" t="s">
        <v>1</v>
      </c>
      <c r="L155" s="40"/>
      <c r="M155" s="195" t="s">
        <v>1</v>
      </c>
      <c r="N155" s="196" t="s">
        <v>39</v>
      </c>
      <c r="O155" s="72"/>
      <c r="P155" s="197">
        <f>O155*H155</f>
        <v>0</v>
      </c>
      <c r="Q155" s="197">
        <v>0</v>
      </c>
      <c r="R155" s="197">
        <f>Q155*H155</f>
        <v>0</v>
      </c>
      <c r="S155" s="197">
        <v>0</v>
      </c>
      <c r="T155" s="198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99" t="s">
        <v>183</v>
      </c>
      <c r="AT155" s="199" t="s">
        <v>178</v>
      </c>
      <c r="AU155" s="199" t="s">
        <v>84</v>
      </c>
      <c r="AY155" s="18" t="s">
        <v>175</v>
      </c>
      <c r="BE155" s="200">
        <f>IF(N155="základní",J155,0)</f>
        <v>0</v>
      </c>
      <c r="BF155" s="200">
        <f>IF(N155="snížená",J155,0)</f>
        <v>0</v>
      </c>
      <c r="BG155" s="200">
        <f>IF(N155="zákl. přenesená",J155,0)</f>
        <v>0</v>
      </c>
      <c r="BH155" s="200">
        <f>IF(N155="sníž. přenesená",J155,0)</f>
        <v>0</v>
      </c>
      <c r="BI155" s="200">
        <f>IF(N155="nulová",J155,0)</f>
        <v>0</v>
      </c>
      <c r="BJ155" s="18" t="s">
        <v>82</v>
      </c>
      <c r="BK155" s="200">
        <f>ROUND(I155*H155,2)</f>
        <v>0</v>
      </c>
      <c r="BL155" s="18" t="s">
        <v>183</v>
      </c>
      <c r="BM155" s="199" t="s">
        <v>354</v>
      </c>
    </row>
    <row r="156" spans="1:47" s="2" customFormat="1" ht="12">
      <c r="A156" s="35"/>
      <c r="B156" s="36"/>
      <c r="C156" s="37"/>
      <c r="D156" s="201" t="s">
        <v>185</v>
      </c>
      <c r="E156" s="37"/>
      <c r="F156" s="202" t="s">
        <v>1609</v>
      </c>
      <c r="G156" s="37"/>
      <c r="H156" s="37"/>
      <c r="I156" s="203"/>
      <c r="J156" s="37"/>
      <c r="K156" s="37"/>
      <c r="L156" s="40"/>
      <c r="M156" s="204"/>
      <c r="N156" s="205"/>
      <c r="O156" s="72"/>
      <c r="P156" s="72"/>
      <c r="Q156" s="72"/>
      <c r="R156" s="72"/>
      <c r="S156" s="72"/>
      <c r="T156" s="73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8" t="s">
        <v>185</v>
      </c>
      <c r="AU156" s="18" t="s">
        <v>84</v>
      </c>
    </row>
    <row r="157" spans="1:65" s="2" customFormat="1" ht="14.45" customHeight="1">
      <c r="A157" s="35"/>
      <c r="B157" s="36"/>
      <c r="C157" s="188" t="s">
        <v>292</v>
      </c>
      <c r="D157" s="188" t="s">
        <v>178</v>
      </c>
      <c r="E157" s="189" t="s">
        <v>1610</v>
      </c>
      <c r="F157" s="190" t="s">
        <v>1611</v>
      </c>
      <c r="G157" s="191" t="s">
        <v>1494</v>
      </c>
      <c r="H157" s="192">
        <v>45</v>
      </c>
      <c r="I157" s="193"/>
      <c r="J157" s="194">
        <f>ROUND(I157*H157,2)</f>
        <v>0</v>
      </c>
      <c r="K157" s="190" t="s">
        <v>1</v>
      </c>
      <c r="L157" s="40"/>
      <c r="M157" s="195" t="s">
        <v>1</v>
      </c>
      <c r="N157" s="196" t="s">
        <v>39</v>
      </c>
      <c r="O157" s="72"/>
      <c r="P157" s="197">
        <f>O157*H157</f>
        <v>0</v>
      </c>
      <c r="Q157" s="197">
        <v>0</v>
      </c>
      <c r="R157" s="197">
        <f>Q157*H157</f>
        <v>0</v>
      </c>
      <c r="S157" s="197">
        <v>0</v>
      </c>
      <c r="T157" s="198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9" t="s">
        <v>183</v>
      </c>
      <c r="AT157" s="199" t="s">
        <v>178</v>
      </c>
      <c r="AU157" s="199" t="s">
        <v>84</v>
      </c>
      <c r="AY157" s="18" t="s">
        <v>175</v>
      </c>
      <c r="BE157" s="200">
        <f>IF(N157="základní",J157,0)</f>
        <v>0</v>
      </c>
      <c r="BF157" s="200">
        <f>IF(N157="snížená",J157,0)</f>
        <v>0</v>
      </c>
      <c r="BG157" s="200">
        <f>IF(N157="zákl. přenesená",J157,0)</f>
        <v>0</v>
      </c>
      <c r="BH157" s="200">
        <f>IF(N157="sníž. přenesená",J157,0)</f>
        <v>0</v>
      </c>
      <c r="BI157" s="200">
        <f>IF(N157="nulová",J157,0)</f>
        <v>0</v>
      </c>
      <c r="BJ157" s="18" t="s">
        <v>82</v>
      </c>
      <c r="BK157" s="200">
        <f>ROUND(I157*H157,2)</f>
        <v>0</v>
      </c>
      <c r="BL157" s="18" t="s">
        <v>183</v>
      </c>
      <c r="BM157" s="199" t="s">
        <v>368</v>
      </c>
    </row>
    <row r="158" spans="1:47" s="2" customFormat="1" ht="12">
      <c r="A158" s="35"/>
      <c r="B158" s="36"/>
      <c r="C158" s="37"/>
      <c r="D158" s="201" t="s">
        <v>185</v>
      </c>
      <c r="E158" s="37"/>
      <c r="F158" s="202" t="s">
        <v>1611</v>
      </c>
      <c r="G158" s="37"/>
      <c r="H158" s="37"/>
      <c r="I158" s="203"/>
      <c r="J158" s="37"/>
      <c r="K158" s="37"/>
      <c r="L158" s="40"/>
      <c r="M158" s="204"/>
      <c r="N158" s="205"/>
      <c r="O158" s="72"/>
      <c r="P158" s="72"/>
      <c r="Q158" s="72"/>
      <c r="R158" s="72"/>
      <c r="S158" s="72"/>
      <c r="T158" s="73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8" t="s">
        <v>185</v>
      </c>
      <c r="AU158" s="18" t="s">
        <v>84</v>
      </c>
    </row>
    <row r="159" spans="1:65" s="2" customFormat="1" ht="14.45" customHeight="1">
      <c r="A159" s="35"/>
      <c r="B159" s="36"/>
      <c r="C159" s="188" t="s">
        <v>298</v>
      </c>
      <c r="D159" s="188" t="s">
        <v>178</v>
      </c>
      <c r="E159" s="189" t="s">
        <v>1612</v>
      </c>
      <c r="F159" s="190" t="s">
        <v>1613</v>
      </c>
      <c r="G159" s="191" t="s">
        <v>1497</v>
      </c>
      <c r="H159" s="192">
        <v>5</v>
      </c>
      <c r="I159" s="193"/>
      <c r="J159" s="194">
        <f>ROUND(I159*H159,2)</f>
        <v>0</v>
      </c>
      <c r="K159" s="190" t="s">
        <v>1</v>
      </c>
      <c r="L159" s="40"/>
      <c r="M159" s="195" t="s">
        <v>1</v>
      </c>
      <c r="N159" s="196" t="s">
        <v>39</v>
      </c>
      <c r="O159" s="72"/>
      <c r="P159" s="197">
        <f>O159*H159</f>
        <v>0</v>
      </c>
      <c r="Q159" s="197">
        <v>0</v>
      </c>
      <c r="R159" s="197">
        <f>Q159*H159</f>
        <v>0</v>
      </c>
      <c r="S159" s="197">
        <v>0</v>
      </c>
      <c r="T159" s="198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99" t="s">
        <v>183</v>
      </c>
      <c r="AT159" s="199" t="s">
        <v>178</v>
      </c>
      <c r="AU159" s="199" t="s">
        <v>84</v>
      </c>
      <c r="AY159" s="18" t="s">
        <v>175</v>
      </c>
      <c r="BE159" s="200">
        <f>IF(N159="základní",J159,0)</f>
        <v>0</v>
      </c>
      <c r="BF159" s="200">
        <f>IF(N159="snížená",J159,0)</f>
        <v>0</v>
      </c>
      <c r="BG159" s="200">
        <f>IF(N159="zákl. přenesená",J159,0)</f>
        <v>0</v>
      </c>
      <c r="BH159" s="200">
        <f>IF(N159="sníž. přenesená",J159,0)</f>
        <v>0</v>
      </c>
      <c r="BI159" s="200">
        <f>IF(N159="nulová",J159,0)</f>
        <v>0</v>
      </c>
      <c r="BJ159" s="18" t="s">
        <v>82</v>
      </c>
      <c r="BK159" s="200">
        <f>ROUND(I159*H159,2)</f>
        <v>0</v>
      </c>
      <c r="BL159" s="18" t="s">
        <v>183</v>
      </c>
      <c r="BM159" s="199" t="s">
        <v>381</v>
      </c>
    </row>
    <row r="160" spans="1:47" s="2" customFormat="1" ht="12">
      <c r="A160" s="35"/>
      <c r="B160" s="36"/>
      <c r="C160" s="37"/>
      <c r="D160" s="201" t="s">
        <v>185</v>
      </c>
      <c r="E160" s="37"/>
      <c r="F160" s="202" t="s">
        <v>1613</v>
      </c>
      <c r="G160" s="37"/>
      <c r="H160" s="37"/>
      <c r="I160" s="203"/>
      <c r="J160" s="37"/>
      <c r="K160" s="37"/>
      <c r="L160" s="40"/>
      <c r="M160" s="204"/>
      <c r="N160" s="205"/>
      <c r="O160" s="72"/>
      <c r="P160" s="72"/>
      <c r="Q160" s="72"/>
      <c r="R160" s="72"/>
      <c r="S160" s="72"/>
      <c r="T160" s="73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8" t="s">
        <v>185</v>
      </c>
      <c r="AU160" s="18" t="s">
        <v>84</v>
      </c>
    </row>
    <row r="161" spans="1:65" s="2" customFormat="1" ht="14.45" customHeight="1">
      <c r="A161" s="35"/>
      <c r="B161" s="36"/>
      <c r="C161" s="188" t="s">
        <v>303</v>
      </c>
      <c r="D161" s="188" t="s">
        <v>178</v>
      </c>
      <c r="E161" s="189" t="s">
        <v>1614</v>
      </c>
      <c r="F161" s="190" t="s">
        <v>1615</v>
      </c>
      <c r="G161" s="191" t="s">
        <v>1497</v>
      </c>
      <c r="H161" s="192">
        <v>1</v>
      </c>
      <c r="I161" s="193"/>
      <c r="J161" s="194">
        <f>ROUND(I161*H161,2)</f>
        <v>0</v>
      </c>
      <c r="K161" s="190" t="s">
        <v>1</v>
      </c>
      <c r="L161" s="40"/>
      <c r="M161" s="195" t="s">
        <v>1</v>
      </c>
      <c r="N161" s="196" t="s">
        <v>39</v>
      </c>
      <c r="O161" s="72"/>
      <c r="P161" s="197">
        <f>O161*H161</f>
        <v>0</v>
      </c>
      <c r="Q161" s="197">
        <v>0</v>
      </c>
      <c r="R161" s="197">
        <f>Q161*H161</f>
        <v>0</v>
      </c>
      <c r="S161" s="197">
        <v>0</v>
      </c>
      <c r="T161" s="198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99" t="s">
        <v>183</v>
      </c>
      <c r="AT161" s="199" t="s">
        <v>178</v>
      </c>
      <c r="AU161" s="199" t="s">
        <v>84</v>
      </c>
      <c r="AY161" s="18" t="s">
        <v>175</v>
      </c>
      <c r="BE161" s="200">
        <f>IF(N161="základní",J161,0)</f>
        <v>0</v>
      </c>
      <c r="BF161" s="200">
        <f>IF(N161="snížená",J161,0)</f>
        <v>0</v>
      </c>
      <c r="BG161" s="200">
        <f>IF(N161="zákl. přenesená",J161,0)</f>
        <v>0</v>
      </c>
      <c r="BH161" s="200">
        <f>IF(N161="sníž. přenesená",J161,0)</f>
        <v>0</v>
      </c>
      <c r="BI161" s="200">
        <f>IF(N161="nulová",J161,0)</f>
        <v>0</v>
      </c>
      <c r="BJ161" s="18" t="s">
        <v>82</v>
      </c>
      <c r="BK161" s="200">
        <f>ROUND(I161*H161,2)</f>
        <v>0</v>
      </c>
      <c r="BL161" s="18" t="s">
        <v>183</v>
      </c>
      <c r="BM161" s="199" t="s">
        <v>393</v>
      </c>
    </row>
    <row r="162" spans="1:47" s="2" customFormat="1" ht="12">
      <c r="A162" s="35"/>
      <c r="B162" s="36"/>
      <c r="C162" s="37"/>
      <c r="D162" s="201" t="s">
        <v>185</v>
      </c>
      <c r="E162" s="37"/>
      <c r="F162" s="202" t="s">
        <v>1615</v>
      </c>
      <c r="G162" s="37"/>
      <c r="H162" s="37"/>
      <c r="I162" s="203"/>
      <c r="J162" s="37"/>
      <c r="K162" s="37"/>
      <c r="L162" s="40"/>
      <c r="M162" s="204"/>
      <c r="N162" s="205"/>
      <c r="O162" s="72"/>
      <c r="P162" s="72"/>
      <c r="Q162" s="72"/>
      <c r="R162" s="72"/>
      <c r="S162" s="72"/>
      <c r="T162" s="73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8" t="s">
        <v>185</v>
      </c>
      <c r="AU162" s="18" t="s">
        <v>84</v>
      </c>
    </row>
    <row r="163" spans="1:65" s="2" customFormat="1" ht="14.45" customHeight="1">
      <c r="A163" s="35"/>
      <c r="B163" s="36"/>
      <c r="C163" s="188" t="s">
        <v>7</v>
      </c>
      <c r="D163" s="188" t="s">
        <v>178</v>
      </c>
      <c r="E163" s="189" t="s">
        <v>1616</v>
      </c>
      <c r="F163" s="190" t="s">
        <v>1617</v>
      </c>
      <c r="G163" s="191" t="s">
        <v>1497</v>
      </c>
      <c r="H163" s="192">
        <v>1</v>
      </c>
      <c r="I163" s="193"/>
      <c r="J163" s="194">
        <f>ROUND(I163*H163,2)</f>
        <v>0</v>
      </c>
      <c r="K163" s="190" t="s">
        <v>1</v>
      </c>
      <c r="L163" s="40"/>
      <c r="M163" s="195" t="s">
        <v>1</v>
      </c>
      <c r="N163" s="196" t="s">
        <v>39</v>
      </c>
      <c r="O163" s="72"/>
      <c r="P163" s="197">
        <f>O163*H163</f>
        <v>0</v>
      </c>
      <c r="Q163" s="197">
        <v>0</v>
      </c>
      <c r="R163" s="197">
        <f>Q163*H163</f>
        <v>0</v>
      </c>
      <c r="S163" s="197">
        <v>0</v>
      </c>
      <c r="T163" s="198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99" t="s">
        <v>183</v>
      </c>
      <c r="AT163" s="199" t="s">
        <v>178</v>
      </c>
      <c r="AU163" s="199" t="s">
        <v>84</v>
      </c>
      <c r="AY163" s="18" t="s">
        <v>175</v>
      </c>
      <c r="BE163" s="200">
        <f>IF(N163="základní",J163,0)</f>
        <v>0</v>
      </c>
      <c r="BF163" s="200">
        <f>IF(N163="snížená",J163,0)</f>
        <v>0</v>
      </c>
      <c r="BG163" s="200">
        <f>IF(N163="zákl. přenesená",J163,0)</f>
        <v>0</v>
      </c>
      <c r="BH163" s="200">
        <f>IF(N163="sníž. přenesená",J163,0)</f>
        <v>0</v>
      </c>
      <c r="BI163" s="200">
        <f>IF(N163="nulová",J163,0)</f>
        <v>0</v>
      </c>
      <c r="BJ163" s="18" t="s">
        <v>82</v>
      </c>
      <c r="BK163" s="200">
        <f>ROUND(I163*H163,2)</f>
        <v>0</v>
      </c>
      <c r="BL163" s="18" t="s">
        <v>183</v>
      </c>
      <c r="BM163" s="199" t="s">
        <v>405</v>
      </c>
    </row>
    <row r="164" spans="1:47" s="2" customFormat="1" ht="12">
      <c r="A164" s="35"/>
      <c r="B164" s="36"/>
      <c r="C164" s="37"/>
      <c r="D164" s="201" t="s">
        <v>185</v>
      </c>
      <c r="E164" s="37"/>
      <c r="F164" s="202" t="s">
        <v>1617</v>
      </c>
      <c r="G164" s="37"/>
      <c r="H164" s="37"/>
      <c r="I164" s="203"/>
      <c r="J164" s="37"/>
      <c r="K164" s="37"/>
      <c r="L164" s="40"/>
      <c r="M164" s="204"/>
      <c r="N164" s="205"/>
      <c r="O164" s="72"/>
      <c r="P164" s="72"/>
      <c r="Q164" s="72"/>
      <c r="R164" s="72"/>
      <c r="S164" s="72"/>
      <c r="T164" s="73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8" t="s">
        <v>185</v>
      </c>
      <c r="AU164" s="18" t="s">
        <v>84</v>
      </c>
    </row>
    <row r="165" spans="2:63" s="12" customFormat="1" ht="25.9" customHeight="1">
      <c r="B165" s="172"/>
      <c r="C165" s="173"/>
      <c r="D165" s="174" t="s">
        <v>73</v>
      </c>
      <c r="E165" s="175" t="s">
        <v>1618</v>
      </c>
      <c r="F165" s="175" t="s">
        <v>1619</v>
      </c>
      <c r="G165" s="173"/>
      <c r="H165" s="173"/>
      <c r="I165" s="176"/>
      <c r="J165" s="177">
        <f>BK165</f>
        <v>0</v>
      </c>
      <c r="K165" s="173"/>
      <c r="L165" s="178"/>
      <c r="M165" s="179"/>
      <c r="N165" s="180"/>
      <c r="O165" s="180"/>
      <c r="P165" s="181">
        <f>P166+SUM(P167:P172)</f>
        <v>0</v>
      </c>
      <c r="Q165" s="180"/>
      <c r="R165" s="181">
        <f>R166+SUM(R167:R172)</f>
        <v>0</v>
      </c>
      <c r="S165" s="180"/>
      <c r="T165" s="182">
        <f>T166+SUM(T167:T172)</f>
        <v>0</v>
      </c>
      <c r="AR165" s="183" t="s">
        <v>82</v>
      </c>
      <c r="AT165" s="184" t="s">
        <v>73</v>
      </c>
      <c r="AU165" s="184" t="s">
        <v>74</v>
      </c>
      <c r="AY165" s="183" t="s">
        <v>175</v>
      </c>
      <c r="BK165" s="185">
        <f>BK166+SUM(BK167:BK172)</f>
        <v>0</v>
      </c>
    </row>
    <row r="166" spans="1:65" s="2" customFormat="1" ht="14.45" customHeight="1">
      <c r="A166" s="35"/>
      <c r="B166" s="36"/>
      <c r="C166" s="188" t="s">
        <v>321</v>
      </c>
      <c r="D166" s="188" t="s">
        <v>178</v>
      </c>
      <c r="E166" s="189" t="s">
        <v>1620</v>
      </c>
      <c r="F166" s="190" t="s">
        <v>1621</v>
      </c>
      <c r="G166" s="191" t="s">
        <v>1497</v>
      </c>
      <c r="H166" s="192">
        <v>1</v>
      </c>
      <c r="I166" s="193"/>
      <c r="J166" s="194">
        <f>ROUND(I166*H166,2)</f>
        <v>0</v>
      </c>
      <c r="K166" s="190" t="s">
        <v>1</v>
      </c>
      <c r="L166" s="40"/>
      <c r="M166" s="195" t="s">
        <v>1</v>
      </c>
      <c r="N166" s="196" t="s">
        <v>39</v>
      </c>
      <c r="O166" s="72"/>
      <c r="P166" s="197">
        <f>O166*H166</f>
        <v>0</v>
      </c>
      <c r="Q166" s="197">
        <v>0</v>
      </c>
      <c r="R166" s="197">
        <f>Q166*H166</f>
        <v>0</v>
      </c>
      <c r="S166" s="197">
        <v>0</v>
      </c>
      <c r="T166" s="198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99" t="s">
        <v>183</v>
      </c>
      <c r="AT166" s="199" t="s">
        <v>178</v>
      </c>
      <c r="AU166" s="199" t="s">
        <v>82</v>
      </c>
      <c r="AY166" s="18" t="s">
        <v>175</v>
      </c>
      <c r="BE166" s="200">
        <f>IF(N166="základní",J166,0)</f>
        <v>0</v>
      </c>
      <c r="BF166" s="200">
        <f>IF(N166="snížená",J166,0)</f>
        <v>0</v>
      </c>
      <c r="BG166" s="200">
        <f>IF(N166="zákl. přenesená",J166,0)</f>
        <v>0</v>
      </c>
      <c r="BH166" s="200">
        <f>IF(N166="sníž. přenesená",J166,0)</f>
        <v>0</v>
      </c>
      <c r="BI166" s="200">
        <f>IF(N166="nulová",J166,0)</f>
        <v>0</v>
      </c>
      <c r="BJ166" s="18" t="s">
        <v>82</v>
      </c>
      <c r="BK166" s="200">
        <f>ROUND(I166*H166,2)</f>
        <v>0</v>
      </c>
      <c r="BL166" s="18" t="s">
        <v>183</v>
      </c>
      <c r="BM166" s="199" t="s">
        <v>419</v>
      </c>
    </row>
    <row r="167" spans="1:47" s="2" customFormat="1" ht="12">
      <c r="A167" s="35"/>
      <c r="B167" s="36"/>
      <c r="C167" s="37"/>
      <c r="D167" s="201" t="s">
        <v>185</v>
      </c>
      <c r="E167" s="37"/>
      <c r="F167" s="202" t="s">
        <v>1621</v>
      </c>
      <c r="G167" s="37"/>
      <c r="H167" s="37"/>
      <c r="I167" s="203"/>
      <c r="J167" s="37"/>
      <c r="K167" s="37"/>
      <c r="L167" s="40"/>
      <c r="M167" s="204"/>
      <c r="N167" s="205"/>
      <c r="O167" s="72"/>
      <c r="P167" s="72"/>
      <c r="Q167" s="72"/>
      <c r="R167" s="72"/>
      <c r="S167" s="72"/>
      <c r="T167" s="73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8" t="s">
        <v>185</v>
      </c>
      <c r="AU167" s="18" t="s">
        <v>82</v>
      </c>
    </row>
    <row r="168" spans="1:65" s="2" customFormat="1" ht="22.15" customHeight="1">
      <c r="A168" s="35"/>
      <c r="B168" s="36"/>
      <c r="C168" s="188" t="s">
        <v>326</v>
      </c>
      <c r="D168" s="188" t="s">
        <v>178</v>
      </c>
      <c r="E168" s="189" t="s">
        <v>1622</v>
      </c>
      <c r="F168" s="190" t="s">
        <v>1623</v>
      </c>
      <c r="G168" s="191" t="s">
        <v>1497</v>
      </c>
      <c r="H168" s="192">
        <v>1</v>
      </c>
      <c r="I168" s="193"/>
      <c r="J168" s="194">
        <f>ROUND(I168*H168,2)</f>
        <v>0</v>
      </c>
      <c r="K168" s="190" t="s">
        <v>1</v>
      </c>
      <c r="L168" s="40"/>
      <c r="M168" s="195" t="s">
        <v>1</v>
      </c>
      <c r="N168" s="196" t="s">
        <v>39</v>
      </c>
      <c r="O168" s="72"/>
      <c r="P168" s="197">
        <f>O168*H168</f>
        <v>0</v>
      </c>
      <c r="Q168" s="197">
        <v>0</v>
      </c>
      <c r="R168" s="197">
        <f>Q168*H168</f>
        <v>0</v>
      </c>
      <c r="S168" s="197">
        <v>0</v>
      </c>
      <c r="T168" s="198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99" t="s">
        <v>183</v>
      </c>
      <c r="AT168" s="199" t="s">
        <v>178</v>
      </c>
      <c r="AU168" s="199" t="s">
        <v>82</v>
      </c>
      <c r="AY168" s="18" t="s">
        <v>175</v>
      </c>
      <c r="BE168" s="200">
        <f>IF(N168="základní",J168,0)</f>
        <v>0</v>
      </c>
      <c r="BF168" s="200">
        <f>IF(N168="snížená",J168,0)</f>
        <v>0</v>
      </c>
      <c r="BG168" s="200">
        <f>IF(N168="zákl. přenesená",J168,0)</f>
        <v>0</v>
      </c>
      <c r="BH168" s="200">
        <f>IF(N168="sníž. přenesená",J168,0)</f>
        <v>0</v>
      </c>
      <c r="BI168" s="200">
        <f>IF(N168="nulová",J168,0)</f>
        <v>0</v>
      </c>
      <c r="BJ168" s="18" t="s">
        <v>82</v>
      </c>
      <c r="BK168" s="200">
        <f>ROUND(I168*H168,2)</f>
        <v>0</v>
      </c>
      <c r="BL168" s="18" t="s">
        <v>183</v>
      </c>
      <c r="BM168" s="199" t="s">
        <v>428</v>
      </c>
    </row>
    <row r="169" spans="1:47" s="2" customFormat="1" ht="12">
      <c r="A169" s="35"/>
      <c r="B169" s="36"/>
      <c r="C169" s="37"/>
      <c r="D169" s="201" t="s">
        <v>185</v>
      </c>
      <c r="E169" s="37"/>
      <c r="F169" s="202" t="s">
        <v>1623</v>
      </c>
      <c r="G169" s="37"/>
      <c r="H169" s="37"/>
      <c r="I169" s="203"/>
      <c r="J169" s="37"/>
      <c r="K169" s="37"/>
      <c r="L169" s="40"/>
      <c r="M169" s="204"/>
      <c r="N169" s="205"/>
      <c r="O169" s="72"/>
      <c r="P169" s="72"/>
      <c r="Q169" s="72"/>
      <c r="R169" s="72"/>
      <c r="S169" s="72"/>
      <c r="T169" s="73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8" t="s">
        <v>185</v>
      </c>
      <c r="AU169" s="18" t="s">
        <v>82</v>
      </c>
    </row>
    <row r="170" spans="1:65" s="2" customFormat="1" ht="19.9" customHeight="1">
      <c r="A170" s="35"/>
      <c r="B170" s="36"/>
      <c r="C170" s="188" t="s">
        <v>332</v>
      </c>
      <c r="D170" s="188" t="s">
        <v>178</v>
      </c>
      <c r="E170" s="189" t="s">
        <v>1624</v>
      </c>
      <c r="F170" s="190" t="s">
        <v>1625</v>
      </c>
      <c r="G170" s="191" t="s">
        <v>1497</v>
      </c>
      <c r="H170" s="192">
        <v>3</v>
      </c>
      <c r="I170" s="193"/>
      <c r="J170" s="194">
        <f>ROUND(I170*H170,2)</f>
        <v>0</v>
      </c>
      <c r="K170" s="190" t="s">
        <v>1</v>
      </c>
      <c r="L170" s="40"/>
      <c r="M170" s="195" t="s">
        <v>1</v>
      </c>
      <c r="N170" s="196" t="s">
        <v>39</v>
      </c>
      <c r="O170" s="72"/>
      <c r="P170" s="197">
        <f>O170*H170</f>
        <v>0</v>
      </c>
      <c r="Q170" s="197">
        <v>0</v>
      </c>
      <c r="R170" s="197">
        <f>Q170*H170</f>
        <v>0</v>
      </c>
      <c r="S170" s="197">
        <v>0</v>
      </c>
      <c r="T170" s="198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99" t="s">
        <v>183</v>
      </c>
      <c r="AT170" s="199" t="s">
        <v>178</v>
      </c>
      <c r="AU170" s="199" t="s">
        <v>82</v>
      </c>
      <c r="AY170" s="18" t="s">
        <v>175</v>
      </c>
      <c r="BE170" s="200">
        <f>IF(N170="základní",J170,0)</f>
        <v>0</v>
      </c>
      <c r="BF170" s="200">
        <f>IF(N170="snížená",J170,0)</f>
        <v>0</v>
      </c>
      <c r="BG170" s="200">
        <f>IF(N170="zákl. přenesená",J170,0)</f>
        <v>0</v>
      </c>
      <c r="BH170" s="200">
        <f>IF(N170="sníž. přenesená",J170,0)</f>
        <v>0</v>
      </c>
      <c r="BI170" s="200">
        <f>IF(N170="nulová",J170,0)</f>
        <v>0</v>
      </c>
      <c r="BJ170" s="18" t="s">
        <v>82</v>
      </c>
      <c r="BK170" s="200">
        <f>ROUND(I170*H170,2)</f>
        <v>0</v>
      </c>
      <c r="BL170" s="18" t="s">
        <v>183</v>
      </c>
      <c r="BM170" s="199" t="s">
        <v>439</v>
      </c>
    </row>
    <row r="171" spans="1:47" s="2" customFormat="1" ht="12">
      <c r="A171" s="35"/>
      <c r="B171" s="36"/>
      <c r="C171" s="37"/>
      <c r="D171" s="201" t="s">
        <v>185</v>
      </c>
      <c r="E171" s="37"/>
      <c r="F171" s="202" t="s">
        <v>1625</v>
      </c>
      <c r="G171" s="37"/>
      <c r="H171" s="37"/>
      <c r="I171" s="203"/>
      <c r="J171" s="37"/>
      <c r="K171" s="37"/>
      <c r="L171" s="40"/>
      <c r="M171" s="204"/>
      <c r="N171" s="205"/>
      <c r="O171" s="72"/>
      <c r="P171" s="72"/>
      <c r="Q171" s="72"/>
      <c r="R171" s="72"/>
      <c r="S171" s="72"/>
      <c r="T171" s="73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8" t="s">
        <v>185</v>
      </c>
      <c r="AU171" s="18" t="s">
        <v>82</v>
      </c>
    </row>
    <row r="172" spans="2:63" s="12" customFormat="1" ht="22.9" customHeight="1">
      <c r="B172" s="172"/>
      <c r="C172" s="173"/>
      <c r="D172" s="174" t="s">
        <v>73</v>
      </c>
      <c r="E172" s="186" t="s">
        <v>1626</v>
      </c>
      <c r="F172" s="186" t="s">
        <v>1627</v>
      </c>
      <c r="G172" s="173"/>
      <c r="H172" s="173"/>
      <c r="I172" s="176"/>
      <c r="J172" s="187">
        <f>BK172</f>
        <v>0</v>
      </c>
      <c r="K172" s="173"/>
      <c r="L172" s="178"/>
      <c r="M172" s="179"/>
      <c r="N172" s="180"/>
      <c r="O172" s="180"/>
      <c r="P172" s="181">
        <f>SUM(P173:P192)</f>
        <v>0</v>
      </c>
      <c r="Q172" s="180"/>
      <c r="R172" s="181">
        <f>SUM(R173:R192)</f>
        <v>0</v>
      </c>
      <c r="S172" s="180"/>
      <c r="T172" s="182">
        <f>SUM(T173:T192)</f>
        <v>0</v>
      </c>
      <c r="AR172" s="183" t="s">
        <v>82</v>
      </c>
      <c r="AT172" s="184" t="s">
        <v>73</v>
      </c>
      <c r="AU172" s="184" t="s">
        <v>82</v>
      </c>
      <c r="AY172" s="183" t="s">
        <v>175</v>
      </c>
      <c r="BK172" s="185">
        <f>SUM(BK173:BK192)</f>
        <v>0</v>
      </c>
    </row>
    <row r="173" spans="1:65" s="2" customFormat="1" ht="19.9" customHeight="1">
      <c r="A173" s="35"/>
      <c r="B173" s="36"/>
      <c r="C173" s="188" t="s">
        <v>347</v>
      </c>
      <c r="D173" s="188" t="s">
        <v>178</v>
      </c>
      <c r="E173" s="189" t="s">
        <v>1628</v>
      </c>
      <c r="F173" s="190" t="s">
        <v>1629</v>
      </c>
      <c r="G173" s="191" t="s">
        <v>306</v>
      </c>
      <c r="H173" s="192">
        <v>150</v>
      </c>
      <c r="I173" s="193"/>
      <c r="J173" s="194">
        <f>ROUND(I173*H173,2)</f>
        <v>0</v>
      </c>
      <c r="K173" s="190" t="s">
        <v>1</v>
      </c>
      <c r="L173" s="40"/>
      <c r="M173" s="195" t="s">
        <v>1</v>
      </c>
      <c r="N173" s="196" t="s">
        <v>39</v>
      </c>
      <c r="O173" s="72"/>
      <c r="P173" s="197">
        <f>O173*H173</f>
        <v>0</v>
      </c>
      <c r="Q173" s="197">
        <v>0</v>
      </c>
      <c r="R173" s="197">
        <f>Q173*H173</f>
        <v>0</v>
      </c>
      <c r="S173" s="197">
        <v>0</v>
      </c>
      <c r="T173" s="198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9" t="s">
        <v>183</v>
      </c>
      <c r="AT173" s="199" t="s">
        <v>178</v>
      </c>
      <c r="AU173" s="199" t="s">
        <v>84</v>
      </c>
      <c r="AY173" s="18" t="s">
        <v>175</v>
      </c>
      <c r="BE173" s="200">
        <f>IF(N173="základní",J173,0)</f>
        <v>0</v>
      </c>
      <c r="BF173" s="200">
        <f>IF(N173="snížená",J173,0)</f>
        <v>0</v>
      </c>
      <c r="BG173" s="200">
        <f>IF(N173="zákl. přenesená",J173,0)</f>
        <v>0</v>
      </c>
      <c r="BH173" s="200">
        <f>IF(N173="sníž. přenesená",J173,0)</f>
        <v>0</v>
      </c>
      <c r="BI173" s="200">
        <f>IF(N173="nulová",J173,0)</f>
        <v>0</v>
      </c>
      <c r="BJ173" s="18" t="s">
        <v>82</v>
      </c>
      <c r="BK173" s="200">
        <f>ROUND(I173*H173,2)</f>
        <v>0</v>
      </c>
      <c r="BL173" s="18" t="s">
        <v>183</v>
      </c>
      <c r="BM173" s="199" t="s">
        <v>450</v>
      </c>
    </row>
    <row r="174" spans="1:47" s="2" customFormat="1" ht="12">
      <c r="A174" s="35"/>
      <c r="B174" s="36"/>
      <c r="C174" s="37"/>
      <c r="D174" s="201" t="s">
        <v>185</v>
      </c>
      <c r="E174" s="37"/>
      <c r="F174" s="202" t="s">
        <v>1629</v>
      </c>
      <c r="G174" s="37"/>
      <c r="H174" s="37"/>
      <c r="I174" s="203"/>
      <c r="J174" s="37"/>
      <c r="K174" s="37"/>
      <c r="L174" s="40"/>
      <c r="M174" s="204"/>
      <c r="N174" s="205"/>
      <c r="O174" s="72"/>
      <c r="P174" s="72"/>
      <c r="Q174" s="72"/>
      <c r="R174" s="72"/>
      <c r="S174" s="72"/>
      <c r="T174" s="73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8" t="s">
        <v>185</v>
      </c>
      <c r="AU174" s="18" t="s">
        <v>84</v>
      </c>
    </row>
    <row r="175" spans="1:65" s="2" customFormat="1" ht="19.9" customHeight="1">
      <c r="A175" s="35"/>
      <c r="B175" s="36"/>
      <c r="C175" s="188" t="s">
        <v>354</v>
      </c>
      <c r="D175" s="188" t="s">
        <v>178</v>
      </c>
      <c r="E175" s="189" t="s">
        <v>1630</v>
      </c>
      <c r="F175" s="190" t="s">
        <v>1593</v>
      </c>
      <c r="G175" s="191" t="s">
        <v>306</v>
      </c>
      <c r="H175" s="192">
        <v>10</v>
      </c>
      <c r="I175" s="193"/>
      <c r="J175" s="194">
        <f>ROUND(I175*H175,2)</f>
        <v>0</v>
      </c>
      <c r="K175" s="190" t="s">
        <v>1</v>
      </c>
      <c r="L175" s="40"/>
      <c r="M175" s="195" t="s">
        <v>1</v>
      </c>
      <c r="N175" s="196" t="s">
        <v>39</v>
      </c>
      <c r="O175" s="72"/>
      <c r="P175" s="197">
        <f>O175*H175</f>
        <v>0</v>
      </c>
      <c r="Q175" s="197">
        <v>0</v>
      </c>
      <c r="R175" s="197">
        <f>Q175*H175</f>
        <v>0</v>
      </c>
      <c r="S175" s="197">
        <v>0</v>
      </c>
      <c r="T175" s="198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99" t="s">
        <v>183</v>
      </c>
      <c r="AT175" s="199" t="s">
        <v>178</v>
      </c>
      <c r="AU175" s="199" t="s">
        <v>84</v>
      </c>
      <c r="AY175" s="18" t="s">
        <v>175</v>
      </c>
      <c r="BE175" s="200">
        <f>IF(N175="základní",J175,0)</f>
        <v>0</v>
      </c>
      <c r="BF175" s="200">
        <f>IF(N175="snížená",J175,0)</f>
        <v>0</v>
      </c>
      <c r="BG175" s="200">
        <f>IF(N175="zákl. přenesená",J175,0)</f>
        <v>0</v>
      </c>
      <c r="BH175" s="200">
        <f>IF(N175="sníž. přenesená",J175,0)</f>
        <v>0</v>
      </c>
      <c r="BI175" s="200">
        <f>IF(N175="nulová",J175,0)</f>
        <v>0</v>
      </c>
      <c r="BJ175" s="18" t="s">
        <v>82</v>
      </c>
      <c r="BK175" s="200">
        <f>ROUND(I175*H175,2)</f>
        <v>0</v>
      </c>
      <c r="BL175" s="18" t="s">
        <v>183</v>
      </c>
      <c r="BM175" s="199" t="s">
        <v>463</v>
      </c>
    </row>
    <row r="176" spans="1:47" s="2" customFormat="1" ht="12">
      <c r="A176" s="35"/>
      <c r="B176" s="36"/>
      <c r="C176" s="37"/>
      <c r="D176" s="201" t="s">
        <v>185</v>
      </c>
      <c r="E176" s="37"/>
      <c r="F176" s="202" t="s">
        <v>1593</v>
      </c>
      <c r="G176" s="37"/>
      <c r="H176" s="37"/>
      <c r="I176" s="203"/>
      <c r="J176" s="37"/>
      <c r="K176" s="37"/>
      <c r="L176" s="40"/>
      <c r="M176" s="204"/>
      <c r="N176" s="205"/>
      <c r="O176" s="72"/>
      <c r="P176" s="72"/>
      <c r="Q176" s="72"/>
      <c r="R176" s="72"/>
      <c r="S176" s="72"/>
      <c r="T176" s="73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8" t="s">
        <v>185</v>
      </c>
      <c r="AU176" s="18" t="s">
        <v>84</v>
      </c>
    </row>
    <row r="177" spans="1:65" s="2" customFormat="1" ht="19.9" customHeight="1">
      <c r="A177" s="35"/>
      <c r="B177" s="36"/>
      <c r="C177" s="188" t="s">
        <v>360</v>
      </c>
      <c r="D177" s="188" t="s">
        <v>178</v>
      </c>
      <c r="E177" s="189" t="s">
        <v>1631</v>
      </c>
      <c r="F177" s="190" t="s">
        <v>1632</v>
      </c>
      <c r="G177" s="191" t="s">
        <v>306</v>
      </c>
      <c r="H177" s="192">
        <v>25</v>
      </c>
      <c r="I177" s="193"/>
      <c r="J177" s="194">
        <f>ROUND(I177*H177,2)</f>
        <v>0</v>
      </c>
      <c r="K177" s="190" t="s">
        <v>1</v>
      </c>
      <c r="L177" s="40"/>
      <c r="M177" s="195" t="s">
        <v>1</v>
      </c>
      <c r="N177" s="196" t="s">
        <v>39</v>
      </c>
      <c r="O177" s="72"/>
      <c r="P177" s="197">
        <f>O177*H177</f>
        <v>0</v>
      </c>
      <c r="Q177" s="197">
        <v>0</v>
      </c>
      <c r="R177" s="197">
        <f>Q177*H177</f>
        <v>0</v>
      </c>
      <c r="S177" s="197">
        <v>0</v>
      </c>
      <c r="T177" s="198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9" t="s">
        <v>183</v>
      </c>
      <c r="AT177" s="199" t="s">
        <v>178</v>
      </c>
      <c r="AU177" s="199" t="s">
        <v>84</v>
      </c>
      <c r="AY177" s="18" t="s">
        <v>175</v>
      </c>
      <c r="BE177" s="200">
        <f>IF(N177="základní",J177,0)</f>
        <v>0</v>
      </c>
      <c r="BF177" s="200">
        <f>IF(N177="snížená",J177,0)</f>
        <v>0</v>
      </c>
      <c r="BG177" s="200">
        <f>IF(N177="zákl. přenesená",J177,0)</f>
        <v>0</v>
      </c>
      <c r="BH177" s="200">
        <f>IF(N177="sníž. přenesená",J177,0)</f>
        <v>0</v>
      </c>
      <c r="BI177" s="200">
        <f>IF(N177="nulová",J177,0)</f>
        <v>0</v>
      </c>
      <c r="BJ177" s="18" t="s">
        <v>82</v>
      </c>
      <c r="BK177" s="200">
        <f>ROUND(I177*H177,2)</f>
        <v>0</v>
      </c>
      <c r="BL177" s="18" t="s">
        <v>183</v>
      </c>
      <c r="BM177" s="199" t="s">
        <v>480</v>
      </c>
    </row>
    <row r="178" spans="1:47" s="2" customFormat="1" ht="12">
      <c r="A178" s="35"/>
      <c r="B178" s="36"/>
      <c r="C178" s="37"/>
      <c r="D178" s="201" t="s">
        <v>185</v>
      </c>
      <c r="E178" s="37"/>
      <c r="F178" s="202" t="s">
        <v>1632</v>
      </c>
      <c r="G178" s="37"/>
      <c r="H178" s="37"/>
      <c r="I178" s="203"/>
      <c r="J178" s="37"/>
      <c r="K178" s="37"/>
      <c r="L178" s="40"/>
      <c r="M178" s="204"/>
      <c r="N178" s="205"/>
      <c r="O178" s="72"/>
      <c r="P178" s="72"/>
      <c r="Q178" s="72"/>
      <c r="R178" s="72"/>
      <c r="S178" s="72"/>
      <c r="T178" s="73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8" t="s">
        <v>185</v>
      </c>
      <c r="AU178" s="18" t="s">
        <v>84</v>
      </c>
    </row>
    <row r="179" spans="1:65" s="2" customFormat="1" ht="14.45" customHeight="1">
      <c r="A179" s="35"/>
      <c r="B179" s="36"/>
      <c r="C179" s="188" t="s">
        <v>368</v>
      </c>
      <c r="D179" s="188" t="s">
        <v>178</v>
      </c>
      <c r="E179" s="189" t="s">
        <v>1633</v>
      </c>
      <c r="F179" s="190" t="s">
        <v>1634</v>
      </c>
      <c r="G179" s="191" t="s">
        <v>1497</v>
      </c>
      <c r="H179" s="192">
        <v>3</v>
      </c>
      <c r="I179" s="193"/>
      <c r="J179" s="194">
        <f>ROUND(I179*H179,2)</f>
        <v>0</v>
      </c>
      <c r="K179" s="190" t="s">
        <v>1</v>
      </c>
      <c r="L179" s="40"/>
      <c r="M179" s="195" t="s">
        <v>1</v>
      </c>
      <c r="N179" s="196" t="s">
        <v>39</v>
      </c>
      <c r="O179" s="72"/>
      <c r="P179" s="197">
        <f>O179*H179</f>
        <v>0</v>
      </c>
      <c r="Q179" s="197">
        <v>0</v>
      </c>
      <c r="R179" s="197">
        <f>Q179*H179</f>
        <v>0</v>
      </c>
      <c r="S179" s="197">
        <v>0</v>
      </c>
      <c r="T179" s="198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99" t="s">
        <v>183</v>
      </c>
      <c r="AT179" s="199" t="s">
        <v>178</v>
      </c>
      <c r="AU179" s="199" t="s">
        <v>84</v>
      </c>
      <c r="AY179" s="18" t="s">
        <v>175</v>
      </c>
      <c r="BE179" s="200">
        <f>IF(N179="základní",J179,0)</f>
        <v>0</v>
      </c>
      <c r="BF179" s="200">
        <f>IF(N179="snížená",J179,0)</f>
        <v>0</v>
      </c>
      <c r="BG179" s="200">
        <f>IF(N179="zákl. přenesená",J179,0)</f>
        <v>0</v>
      </c>
      <c r="BH179" s="200">
        <f>IF(N179="sníž. přenesená",J179,0)</f>
        <v>0</v>
      </c>
      <c r="BI179" s="200">
        <f>IF(N179="nulová",J179,0)</f>
        <v>0</v>
      </c>
      <c r="BJ179" s="18" t="s">
        <v>82</v>
      </c>
      <c r="BK179" s="200">
        <f>ROUND(I179*H179,2)</f>
        <v>0</v>
      </c>
      <c r="BL179" s="18" t="s">
        <v>183</v>
      </c>
      <c r="BM179" s="199" t="s">
        <v>493</v>
      </c>
    </row>
    <row r="180" spans="1:47" s="2" customFormat="1" ht="12">
      <c r="A180" s="35"/>
      <c r="B180" s="36"/>
      <c r="C180" s="37"/>
      <c r="D180" s="201" t="s">
        <v>185</v>
      </c>
      <c r="E180" s="37"/>
      <c r="F180" s="202" t="s">
        <v>1634</v>
      </c>
      <c r="G180" s="37"/>
      <c r="H180" s="37"/>
      <c r="I180" s="203"/>
      <c r="J180" s="37"/>
      <c r="K180" s="37"/>
      <c r="L180" s="40"/>
      <c r="M180" s="204"/>
      <c r="N180" s="205"/>
      <c r="O180" s="72"/>
      <c r="P180" s="72"/>
      <c r="Q180" s="72"/>
      <c r="R180" s="72"/>
      <c r="S180" s="72"/>
      <c r="T180" s="73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8" t="s">
        <v>185</v>
      </c>
      <c r="AU180" s="18" t="s">
        <v>84</v>
      </c>
    </row>
    <row r="181" spans="1:65" s="2" customFormat="1" ht="19.9" customHeight="1">
      <c r="A181" s="35"/>
      <c r="B181" s="36"/>
      <c r="C181" s="188" t="s">
        <v>375</v>
      </c>
      <c r="D181" s="188" t="s">
        <v>178</v>
      </c>
      <c r="E181" s="189" t="s">
        <v>1635</v>
      </c>
      <c r="F181" s="190" t="s">
        <v>1595</v>
      </c>
      <c r="G181" s="191" t="s">
        <v>1497</v>
      </c>
      <c r="H181" s="192">
        <v>3</v>
      </c>
      <c r="I181" s="193"/>
      <c r="J181" s="194">
        <f>ROUND(I181*H181,2)</f>
        <v>0</v>
      </c>
      <c r="K181" s="190" t="s">
        <v>1</v>
      </c>
      <c r="L181" s="40"/>
      <c r="M181" s="195" t="s">
        <v>1</v>
      </c>
      <c r="N181" s="196" t="s">
        <v>39</v>
      </c>
      <c r="O181" s="72"/>
      <c r="P181" s="197">
        <f>O181*H181</f>
        <v>0</v>
      </c>
      <c r="Q181" s="197">
        <v>0</v>
      </c>
      <c r="R181" s="197">
        <f>Q181*H181</f>
        <v>0</v>
      </c>
      <c r="S181" s="197">
        <v>0</v>
      </c>
      <c r="T181" s="198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99" t="s">
        <v>183</v>
      </c>
      <c r="AT181" s="199" t="s">
        <v>178</v>
      </c>
      <c r="AU181" s="199" t="s">
        <v>84</v>
      </c>
      <c r="AY181" s="18" t="s">
        <v>175</v>
      </c>
      <c r="BE181" s="200">
        <f>IF(N181="základní",J181,0)</f>
        <v>0</v>
      </c>
      <c r="BF181" s="200">
        <f>IF(N181="snížená",J181,0)</f>
        <v>0</v>
      </c>
      <c r="BG181" s="200">
        <f>IF(N181="zákl. přenesená",J181,0)</f>
        <v>0</v>
      </c>
      <c r="BH181" s="200">
        <f>IF(N181="sníž. přenesená",J181,0)</f>
        <v>0</v>
      </c>
      <c r="BI181" s="200">
        <f>IF(N181="nulová",J181,0)</f>
        <v>0</v>
      </c>
      <c r="BJ181" s="18" t="s">
        <v>82</v>
      </c>
      <c r="BK181" s="200">
        <f>ROUND(I181*H181,2)</f>
        <v>0</v>
      </c>
      <c r="BL181" s="18" t="s">
        <v>183</v>
      </c>
      <c r="BM181" s="199" t="s">
        <v>506</v>
      </c>
    </row>
    <row r="182" spans="1:47" s="2" customFormat="1" ht="12">
      <c r="A182" s="35"/>
      <c r="B182" s="36"/>
      <c r="C182" s="37"/>
      <c r="D182" s="201" t="s">
        <v>185</v>
      </c>
      <c r="E182" s="37"/>
      <c r="F182" s="202" t="s">
        <v>1595</v>
      </c>
      <c r="G182" s="37"/>
      <c r="H182" s="37"/>
      <c r="I182" s="203"/>
      <c r="J182" s="37"/>
      <c r="K182" s="37"/>
      <c r="L182" s="40"/>
      <c r="M182" s="204"/>
      <c r="N182" s="205"/>
      <c r="O182" s="72"/>
      <c r="P182" s="72"/>
      <c r="Q182" s="72"/>
      <c r="R182" s="72"/>
      <c r="S182" s="72"/>
      <c r="T182" s="73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8" t="s">
        <v>185</v>
      </c>
      <c r="AU182" s="18" t="s">
        <v>84</v>
      </c>
    </row>
    <row r="183" spans="1:65" s="2" customFormat="1" ht="14.45" customHeight="1">
      <c r="A183" s="35"/>
      <c r="B183" s="36"/>
      <c r="C183" s="188" t="s">
        <v>381</v>
      </c>
      <c r="D183" s="188" t="s">
        <v>178</v>
      </c>
      <c r="E183" s="189" t="s">
        <v>1636</v>
      </c>
      <c r="F183" s="190" t="s">
        <v>1637</v>
      </c>
      <c r="G183" s="191" t="s">
        <v>306</v>
      </c>
      <c r="H183" s="192">
        <v>15</v>
      </c>
      <c r="I183" s="193"/>
      <c r="J183" s="194">
        <f>ROUND(I183*H183,2)</f>
        <v>0</v>
      </c>
      <c r="K183" s="190" t="s">
        <v>1</v>
      </c>
      <c r="L183" s="40"/>
      <c r="M183" s="195" t="s">
        <v>1</v>
      </c>
      <c r="N183" s="196" t="s">
        <v>39</v>
      </c>
      <c r="O183" s="72"/>
      <c r="P183" s="197">
        <f>O183*H183</f>
        <v>0</v>
      </c>
      <c r="Q183" s="197">
        <v>0</v>
      </c>
      <c r="R183" s="197">
        <f>Q183*H183</f>
        <v>0</v>
      </c>
      <c r="S183" s="197">
        <v>0</v>
      </c>
      <c r="T183" s="198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99" t="s">
        <v>183</v>
      </c>
      <c r="AT183" s="199" t="s">
        <v>178</v>
      </c>
      <c r="AU183" s="199" t="s">
        <v>84</v>
      </c>
      <c r="AY183" s="18" t="s">
        <v>175</v>
      </c>
      <c r="BE183" s="200">
        <f>IF(N183="základní",J183,0)</f>
        <v>0</v>
      </c>
      <c r="BF183" s="200">
        <f>IF(N183="snížená",J183,0)</f>
        <v>0</v>
      </c>
      <c r="BG183" s="200">
        <f>IF(N183="zákl. přenesená",J183,0)</f>
        <v>0</v>
      </c>
      <c r="BH183" s="200">
        <f>IF(N183="sníž. přenesená",J183,0)</f>
        <v>0</v>
      </c>
      <c r="BI183" s="200">
        <f>IF(N183="nulová",J183,0)</f>
        <v>0</v>
      </c>
      <c r="BJ183" s="18" t="s">
        <v>82</v>
      </c>
      <c r="BK183" s="200">
        <f>ROUND(I183*H183,2)</f>
        <v>0</v>
      </c>
      <c r="BL183" s="18" t="s">
        <v>183</v>
      </c>
      <c r="BM183" s="199" t="s">
        <v>519</v>
      </c>
    </row>
    <row r="184" spans="1:47" s="2" customFormat="1" ht="12">
      <c r="A184" s="35"/>
      <c r="B184" s="36"/>
      <c r="C184" s="37"/>
      <c r="D184" s="201" t="s">
        <v>185</v>
      </c>
      <c r="E184" s="37"/>
      <c r="F184" s="202" t="s">
        <v>1637</v>
      </c>
      <c r="G184" s="37"/>
      <c r="H184" s="37"/>
      <c r="I184" s="203"/>
      <c r="J184" s="37"/>
      <c r="K184" s="37"/>
      <c r="L184" s="40"/>
      <c r="M184" s="204"/>
      <c r="N184" s="205"/>
      <c r="O184" s="72"/>
      <c r="P184" s="72"/>
      <c r="Q184" s="72"/>
      <c r="R184" s="72"/>
      <c r="S184" s="72"/>
      <c r="T184" s="73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8" t="s">
        <v>185</v>
      </c>
      <c r="AU184" s="18" t="s">
        <v>84</v>
      </c>
    </row>
    <row r="185" spans="1:65" s="2" customFormat="1" ht="22.15" customHeight="1">
      <c r="A185" s="35"/>
      <c r="B185" s="36"/>
      <c r="C185" s="188" t="s">
        <v>388</v>
      </c>
      <c r="D185" s="188" t="s">
        <v>178</v>
      </c>
      <c r="E185" s="189" t="s">
        <v>1638</v>
      </c>
      <c r="F185" s="190" t="s">
        <v>1609</v>
      </c>
      <c r="G185" s="191" t="s">
        <v>1497</v>
      </c>
      <c r="H185" s="192">
        <v>3</v>
      </c>
      <c r="I185" s="193"/>
      <c r="J185" s="194">
        <f>ROUND(I185*H185,2)</f>
        <v>0</v>
      </c>
      <c r="K185" s="190" t="s">
        <v>1</v>
      </c>
      <c r="L185" s="40"/>
      <c r="M185" s="195" t="s">
        <v>1</v>
      </c>
      <c r="N185" s="196" t="s">
        <v>39</v>
      </c>
      <c r="O185" s="72"/>
      <c r="P185" s="197">
        <f>O185*H185</f>
        <v>0</v>
      </c>
      <c r="Q185" s="197">
        <v>0</v>
      </c>
      <c r="R185" s="197">
        <f>Q185*H185</f>
        <v>0</v>
      </c>
      <c r="S185" s="197">
        <v>0</v>
      </c>
      <c r="T185" s="198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99" t="s">
        <v>183</v>
      </c>
      <c r="AT185" s="199" t="s">
        <v>178</v>
      </c>
      <c r="AU185" s="199" t="s">
        <v>84</v>
      </c>
      <c r="AY185" s="18" t="s">
        <v>175</v>
      </c>
      <c r="BE185" s="200">
        <f>IF(N185="základní",J185,0)</f>
        <v>0</v>
      </c>
      <c r="BF185" s="200">
        <f>IF(N185="snížená",J185,0)</f>
        <v>0</v>
      </c>
      <c r="BG185" s="200">
        <f>IF(N185="zákl. přenesená",J185,0)</f>
        <v>0</v>
      </c>
      <c r="BH185" s="200">
        <f>IF(N185="sníž. přenesená",J185,0)</f>
        <v>0</v>
      </c>
      <c r="BI185" s="200">
        <f>IF(N185="nulová",J185,0)</f>
        <v>0</v>
      </c>
      <c r="BJ185" s="18" t="s">
        <v>82</v>
      </c>
      <c r="BK185" s="200">
        <f>ROUND(I185*H185,2)</f>
        <v>0</v>
      </c>
      <c r="BL185" s="18" t="s">
        <v>183</v>
      </c>
      <c r="BM185" s="199" t="s">
        <v>538</v>
      </c>
    </row>
    <row r="186" spans="1:47" s="2" customFormat="1" ht="12">
      <c r="A186" s="35"/>
      <c r="B186" s="36"/>
      <c r="C186" s="37"/>
      <c r="D186" s="201" t="s">
        <v>185</v>
      </c>
      <c r="E186" s="37"/>
      <c r="F186" s="202" t="s">
        <v>1609</v>
      </c>
      <c r="G186" s="37"/>
      <c r="H186" s="37"/>
      <c r="I186" s="203"/>
      <c r="J186" s="37"/>
      <c r="K186" s="37"/>
      <c r="L186" s="40"/>
      <c r="M186" s="204"/>
      <c r="N186" s="205"/>
      <c r="O186" s="72"/>
      <c r="P186" s="72"/>
      <c r="Q186" s="72"/>
      <c r="R186" s="72"/>
      <c r="S186" s="72"/>
      <c r="T186" s="73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8" t="s">
        <v>185</v>
      </c>
      <c r="AU186" s="18" t="s">
        <v>84</v>
      </c>
    </row>
    <row r="187" spans="1:65" s="2" customFormat="1" ht="22.15" customHeight="1">
      <c r="A187" s="35"/>
      <c r="B187" s="36"/>
      <c r="C187" s="188" t="s">
        <v>393</v>
      </c>
      <c r="D187" s="188" t="s">
        <v>178</v>
      </c>
      <c r="E187" s="189" t="s">
        <v>1639</v>
      </c>
      <c r="F187" s="190" t="s">
        <v>1640</v>
      </c>
      <c r="G187" s="191" t="s">
        <v>1494</v>
      </c>
      <c r="H187" s="192">
        <v>2</v>
      </c>
      <c r="I187" s="193"/>
      <c r="J187" s="194">
        <f>ROUND(I187*H187,2)</f>
        <v>0</v>
      </c>
      <c r="K187" s="190" t="s">
        <v>1</v>
      </c>
      <c r="L187" s="40"/>
      <c r="M187" s="195" t="s">
        <v>1</v>
      </c>
      <c r="N187" s="196" t="s">
        <v>39</v>
      </c>
      <c r="O187" s="72"/>
      <c r="P187" s="197">
        <f>O187*H187</f>
        <v>0</v>
      </c>
      <c r="Q187" s="197">
        <v>0</v>
      </c>
      <c r="R187" s="197">
        <f>Q187*H187</f>
        <v>0</v>
      </c>
      <c r="S187" s="197">
        <v>0</v>
      </c>
      <c r="T187" s="198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99" t="s">
        <v>183</v>
      </c>
      <c r="AT187" s="199" t="s">
        <v>178</v>
      </c>
      <c r="AU187" s="199" t="s">
        <v>84</v>
      </c>
      <c r="AY187" s="18" t="s">
        <v>175</v>
      </c>
      <c r="BE187" s="200">
        <f>IF(N187="základní",J187,0)</f>
        <v>0</v>
      </c>
      <c r="BF187" s="200">
        <f>IF(N187="snížená",J187,0)</f>
        <v>0</v>
      </c>
      <c r="BG187" s="200">
        <f>IF(N187="zákl. přenesená",J187,0)</f>
        <v>0</v>
      </c>
      <c r="BH187" s="200">
        <f>IF(N187="sníž. přenesená",J187,0)</f>
        <v>0</v>
      </c>
      <c r="BI187" s="200">
        <f>IF(N187="nulová",J187,0)</f>
        <v>0</v>
      </c>
      <c r="BJ187" s="18" t="s">
        <v>82</v>
      </c>
      <c r="BK187" s="200">
        <f>ROUND(I187*H187,2)</f>
        <v>0</v>
      </c>
      <c r="BL187" s="18" t="s">
        <v>183</v>
      </c>
      <c r="BM187" s="199" t="s">
        <v>553</v>
      </c>
    </row>
    <row r="188" spans="1:47" s="2" customFormat="1" ht="19.5">
      <c r="A188" s="35"/>
      <c r="B188" s="36"/>
      <c r="C188" s="37"/>
      <c r="D188" s="201" t="s">
        <v>185</v>
      </c>
      <c r="E188" s="37"/>
      <c r="F188" s="202" t="s">
        <v>1640</v>
      </c>
      <c r="G188" s="37"/>
      <c r="H188" s="37"/>
      <c r="I188" s="203"/>
      <c r="J188" s="37"/>
      <c r="K188" s="37"/>
      <c r="L188" s="40"/>
      <c r="M188" s="204"/>
      <c r="N188" s="205"/>
      <c r="O188" s="72"/>
      <c r="P188" s="72"/>
      <c r="Q188" s="72"/>
      <c r="R188" s="72"/>
      <c r="S188" s="72"/>
      <c r="T188" s="73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8" t="s">
        <v>185</v>
      </c>
      <c r="AU188" s="18" t="s">
        <v>84</v>
      </c>
    </row>
    <row r="189" spans="1:65" s="2" customFormat="1" ht="14.45" customHeight="1">
      <c r="A189" s="35"/>
      <c r="B189" s="36"/>
      <c r="C189" s="188" t="s">
        <v>399</v>
      </c>
      <c r="D189" s="188" t="s">
        <v>178</v>
      </c>
      <c r="E189" s="189" t="s">
        <v>1641</v>
      </c>
      <c r="F189" s="190" t="s">
        <v>1611</v>
      </c>
      <c r="G189" s="191" t="s">
        <v>1494</v>
      </c>
      <c r="H189" s="192">
        <v>20</v>
      </c>
      <c r="I189" s="193"/>
      <c r="J189" s="194">
        <f>ROUND(I189*H189,2)</f>
        <v>0</v>
      </c>
      <c r="K189" s="190" t="s">
        <v>1</v>
      </c>
      <c r="L189" s="40"/>
      <c r="M189" s="195" t="s">
        <v>1</v>
      </c>
      <c r="N189" s="196" t="s">
        <v>39</v>
      </c>
      <c r="O189" s="72"/>
      <c r="P189" s="197">
        <f>O189*H189</f>
        <v>0</v>
      </c>
      <c r="Q189" s="197">
        <v>0</v>
      </c>
      <c r="R189" s="197">
        <f>Q189*H189</f>
        <v>0</v>
      </c>
      <c r="S189" s="197">
        <v>0</v>
      </c>
      <c r="T189" s="198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99" t="s">
        <v>183</v>
      </c>
      <c r="AT189" s="199" t="s">
        <v>178</v>
      </c>
      <c r="AU189" s="199" t="s">
        <v>84</v>
      </c>
      <c r="AY189" s="18" t="s">
        <v>175</v>
      </c>
      <c r="BE189" s="200">
        <f>IF(N189="základní",J189,0)</f>
        <v>0</v>
      </c>
      <c r="BF189" s="200">
        <f>IF(N189="snížená",J189,0)</f>
        <v>0</v>
      </c>
      <c r="BG189" s="200">
        <f>IF(N189="zákl. přenesená",J189,0)</f>
        <v>0</v>
      </c>
      <c r="BH189" s="200">
        <f>IF(N189="sníž. přenesená",J189,0)</f>
        <v>0</v>
      </c>
      <c r="BI189" s="200">
        <f>IF(N189="nulová",J189,0)</f>
        <v>0</v>
      </c>
      <c r="BJ189" s="18" t="s">
        <v>82</v>
      </c>
      <c r="BK189" s="200">
        <f>ROUND(I189*H189,2)</f>
        <v>0</v>
      </c>
      <c r="BL189" s="18" t="s">
        <v>183</v>
      </c>
      <c r="BM189" s="199" t="s">
        <v>566</v>
      </c>
    </row>
    <row r="190" spans="1:47" s="2" customFormat="1" ht="12">
      <c r="A190" s="35"/>
      <c r="B190" s="36"/>
      <c r="C190" s="37"/>
      <c r="D190" s="201" t="s">
        <v>185</v>
      </c>
      <c r="E190" s="37"/>
      <c r="F190" s="202" t="s">
        <v>1611</v>
      </c>
      <c r="G190" s="37"/>
      <c r="H190" s="37"/>
      <c r="I190" s="203"/>
      <c r="J190" s="37"/>
      <c r="K190" s="37"/>
      <c r="L190" s="40"/>
      <c r="M190" s="204"/>
      <c r="N190" s="205"/>
      <c r="O190" s="72"/>
      <c r="P190" s="72"/>
      <c r="Q190" s="72"/>
      <c r="R190" s="72"/>
      <c r="S190" s="72"/>
      <c r="T190" s="73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8" t="s">
        <v>185</v>
      </c>
      <c r="AU190" s="18" t="s">
        <v>84</v>
      </c>
    </row>
    <row r="191" spans="1:65" s="2" customFormat="1" ht="14.45" customHeight="1">
      <c r="A191" s="35"/>
      <c r="B191" s="36"/>
      <c r="C191" s="188" t="s">
        <v>405</v>
      </c>
      <c r="D191" s="188" t="s">
        <v>178</v>
      </c>
      <c r="E191" s="189" t="s">
        <v>1642</v>
      </c>
      <c r="F191" s="190" t="s">
        <v>1643</v>
      </c>
      <c r="G191" s="191" t="s">
        <v>1644</v>
      </c>
      <c r="H191" s="192">
        <v>1</v>
      </c>
      <c r="I191" s="193"/>
      <c r="J191" s="194">
        <f>ROUND(I191*H191,2)</f>
        <v>0</v>
      </c>
      <c r="K191" s="190" t="s">
        <v>1</v>
      </c>
      <c r="L191" s="40"/>
      <c r="M191" s="195" t="s">
        <v>1</v>
      </c>
      <c r="N191" s="196" t="s">
        <v>39</v>
      </c>
      <c r="O191" s="72"/>
      <c r="P191" s="197">
        <f>O191*H191</f>
        <v>0</v>
      </c>
      <c r="Q191" s="197">
        <v>0</v>
      </c>
      <c r="R191" s="197">
        <f>Q191*H191</f>
        <v>0</v>
      </c>
      <c r="S191" s="197">
        <v>0</v>
      </c>
      <c r="T191" s="198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99" t="s">
        <v>183</v>
      </c>
      <c r="AT191" s="199" t="s">
        <v>178</v>
      </c>
      <c r="AU191" s="199" t="s">
        <v>84</v>
      </c>
      <c r="AY191" s="18" t="s">
        <v>175</v>
      </c>
      <c r="BE191" s="200">
        <f>IF(N191="základní",J191,0)</f>
        <v>0</v>
      </c>
      <c r="BF191" s="200">
        <f>IF(N191="snížená",J191,0)</f>
        <v>0</v>
      </c>
      <c r="BG191" s="200">
        <f>IF(N191="zákl. přenesená",J191,0)</f>
        <v>0</v>
      </c>
      <c r="BH191" s="200">
        <f>IF(N191="sníž. přenesená",J191,0)</f>
        <v>0</v>
      </c>
      <c r="BI191" s="200">
        <f>IF(N191="nulová",J191,0)</f>
        <v>0</v>
      </c>
      <c r="BJ191" s="18" t="s">
        <v>82</v>
      </c>
      <c r="BK191" s="200">
        <f>ROUND(I191*H191,2)</f>
        <v>0</v>
      </c>
      <c r="BL191" s="18" t="s">
        <v>183</v>
      </c>
      <c r="BM191" s="199" t="s">
        <v>584</v>
      </c>
    </row>
    <row r="192" spans="1:47" s="2" customFormat="1" ht="12">
      <c r="A192" s="35"/>
      <c r="B192" s="36"/>
      <c r="C192" s="37"/>
      <c r="D192" s="201" t="s">
        <v>185</v>
      </c>
      <c r="E192" s="37"/>
      <c r="F192" s="202" t="s">
        <v>1643</v>
      </c>
      <c r="G192" s="37"/>
      <c r="H192" s="37"/>
      <c r="I192" s="203"/>
      <c r="J192" s="37"/>
      <c r="K192" s="37"/>
      <c r="L192" s="40"/>
      <c r="M192" s="204"/>
      <c r="N192" s="205"/>
      <c r="O192" s="72"/>
      <c r="P192" s="72"/>
      <c r="Q192" s="72"/>
      <c r="R192" s="72"/>
      <c r="S192" s="72"/>
      <c r="T192" s="73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T192" s="18" t="s">
        <v>185</v>
      </c>
      <c r="AU192" s="18" t="s">
        <v>84</v>
      </c>
    </row>
    <row r="193" spans="2:63" s="12" customFormat="1" ht="25.9" customHeight="1">
      <c r="B193" s="172"/>
      <c r="C193" s="173"/>
      <c r="D193" s="174" t="s">
        <v>73</v>
      </c>
      <c r="E193" s="175" t="s">
        <v>1645</v>
      </c>
      <c r="F193" s="175" t="s">
        <v>1646</v>
      </c>
      <c r="G193" s="173"/>
      <c r="H193" s="173"/>
      <c r="I193" s="176"/>
      <c r="J193" s="177">
        <f>BK193</f>
        <v>0</v>
      </c>
      <c r="K193" s="173"/>
      <c r="L193" s="178"/>
      <c r="M193" s="179"/>
      <c r="N193" s="180"/>
      <c r="O193" s="180"/>
      <c r="P193" s="181">
        <f>SUM(P194:P201)</f>
        <v>0</v>
      </c>
      <c r="Q193" s="180"/>
      <c r="R193" s="181">
        <f>SUM(R194:R201)</f>
        <v>0</v>
      </c>
      <c r="S193" s="180"/>
      <c r="T193" s="182">
        <f>SUM(T194:T201)</f>
        <v>0</v>
      </c>
      <c r="AR193" s="183" t="s">
        <v>82</v>
      </c>
      <c r="AT193" s="184" t="s">
        <v>73</v>
      </c>
      <c r="AU193" s="184" t="s">
        <v>74</v>
      </c>
      <c r="AY193" s="183" t="s">
        <v>175</v>
      </c>
      <c r="BK193" s="185">
        <f>SUM(BK194:BK201)</f>
        <v>0</v>
      </c>
    </row>
    <row r="194" spans="1:65" s="2" customFormat="1" ht="14.45" customHeight="1">
      <c r="A194" s="35"/>
      <c r="B194" s="36"/>
      <c r="C194" s="188" t="s">
        <v>419</v>
      </c>
      <c r="D194" s="188" t="s">
        <v>178</v>
      </c>
      <c r="E194" s="189" t="s">
        <v>1647</v>
      </c>
      <c r="F194" s="190" t="s">
        <v>1648</v>
      </c>
      <c r="G194" s="191" t="s">
        <v>1494</v>
      </c>
      <c r="H194" s="192">
        <v>24</v>
      </c>
      <c r="I194" s="193"/>
      <c r="J194" s="194">
        <f>ROUND(I194*H194,2)</f>
        <v>0</v>
      </c>
      <c r="K194" s="190" t="s">
        <v>1</v>
      </c>
      <c r="L194" s="40"/>
      <c r="M194" s="195" t="s">
        <v>1</v>
      </c>
      <c r="N194" s="196" t="s">
        <v>39</v>
      </c>
      <c r="O194" s="72"/>
      <c r="P194" s="197">
        <f>O194*H194</f>
        <v>0</v>
      </c>
      <c r="Q194" s="197">
        <v>0</v>
      </c>
      <c r="R194" s="197">
        <f>Q194*H194</f>
        <v>0</v>
      </c>
      <c r="S194" s="197">
        <v>0</v>
      </c>
      <c r="T194" s="198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99" t="s">
        <v>183</v>
      </c>
      <c r="AT194" s="199" t="s">
        <v>178</v>
      </c>
      <c r="AU194" s="199" t="s">
        <v>82</v>
      </c>
      <c r="AY194" s="18" t="s">
        <v>175</v>
      </c>
      <c r="BE194" s="200">
        <f>IF(N194="základní",J194,0)</f>
        <v>0</v>
      </c>
      <c r="BF194" s="200">
        <f>IF(N194="snížená",J194,0)</f>
        <v>0</v>
      </c>
      <c r="BG194" s="200">
        <f>IF(N194="zákl. přenesená",J194,0)</f>
        <v>0</v>
      </c>
      <c r="BH194" s="200">
        <f>IF(N194="sníž. přenesená",J194,0)</f>
        <v>0</v>
      </c>
      <c r="BI194" s="200">
        <f>IF(N194="nulová",J194,0)</f>
        <v>0</v>
      </c>
      <c r="BJ194" s="18" t="s">
        <v>82</v>
      </c>
      <c r="BK194" s="200">
        <f>ROUND(I194*H194,2)</f>
        <v>0</v>
      </c>
      <c r="BL194" s="18" t="s">
        <v>183</v>
      </c>
      <c r="BM194" s="199" t="s">
        <v>599</v>
      </c>
    </row>
    <row r="195" spans="1:47" s="2" customFormat="1" ht="12">
      <c r="A195" s="35"/>
      <c r="B195" s="36"/>
      <c r="C195" s="37"/>
      <c r="D195" s="201" t="s">
        <v>185</v>
      </c>
      <c r="E195" s="37"/>
      <c r="F195" s="202" t="s">
        <v>1648</v>
      </c>
      <c r="G195" s="37"/>
      <c r="H195" s="37"/>
      <c r="I195" s="203"/>
      <c r="J195" s="37"/>
      <c r="K195" s="37"/>
      <c r="L195" s="40"/>
      <c r="M195" s="204"/>
      <c r="N195" s="205"/>
      <c r="O195" s="72"/>
      <c r="P195" s="72"/>
      <c r="Q195" s="72"/>
      <c r="R195" s="72"/>
      <c r="S195" s="72"/>
      <c r="T195" s="73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8" t="s">
        <v>185</v>
      </c>
      <c r="AU195" s="18" t="s">
        <v>82</v>
      </c>
    </row>
    <row r="196" spans="1:65" s="2" customFormat="1" ht="14.45" customHeight="1">
      <c r="A196" s="35"/>
      <c r="B196" s="36"/>
      <c r="C196" s="188" t="s">
        <v>424</v>
      </c>
      <c r="D196" s="188" t="s">
        <v>178</v>
      </c>
      <c r="E196" s="189" t="s">
        <v>1649</v>
      </c>
      <c r="F196" s="190" t="s">
        <v>1650</v>
      </c>
      <c r="G196" s="191" t="s">
        <v>1494</v>
      </c>
      <c r="H196" s="192">
        <v>22</v>
      </c>
      <c r="I196" s="193"/>
      <c r="J196" s="194">
        <f>ROUND(I196*H196,2)</f>
        <v>0</v>
      </c>
      <c r="K196" s="190" t="s">
        <v>1</v>
      </c>
      <c r="L196" s="40"/>
      <c r="M196" s="195" t="s">
        <v>1</v>
      </c>
      <c r="N196" s="196" t="s">
        <v>39</v>
      </c>
      <c r="O196" s="72"/>
      <c r="P196" s="197">
        <f>O196*H196</f>
        <v>0</v>
      </c>
      <c r="Q196" s="197">
        <v>0</v>
      </c>
      <c r="R196" s="197">
        <f>Q196*H196</f>
        <v>0</v>
      </c>
      <c r="S196" s="197">
        <v>0</v>
      </c>
      <c r="T196" s="198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99" t="s">
        <v>183</v>
      </c>
      <c r="AT196" s="199" t="s">
        <v>178</v>
      </c>
      <c r="AU196" s="199" t="s">
        <v>82</v>
      </c>
      <c r="AY196" s="18" t="s">
        <v>175</v>
      </c>
      <c r="BE196" s="200">
        <f>IF(N196="základní",J196,0)</f>
        <v>0</v>
      </c>
      <c r="BF196" s="200">
        <f>IF(N196="snížená",J196,0)</f>
        <v>0</v>
      </c>
      <c r="BG196" s="200">
        <f>IF(N196="zákl. přenesená",J196,0)</f>
        <v>0</v>
      </c>
      <c r="BH196" s="200">
        <f>IF(N196="sníž. přenesená",J196,0)</f>
        <v>0</v>
      </c>
      <c r="BI196" s="200">
        <f>IF(N196="nulová",J196,0)</f>
        <v>0</v>
      </c>
      <c r="BJ196" s="18" t="s">
        <v>82</v>
      </c>
      <c r="BK196" s="200">
        <f>ROUND(I196*H196,2)</f>
        <v>0</v>
      </c>
      <c r="BL196" s="18" t="s">
        <v>183</v>
      </c>
      <c r="BM196" s="199" t="s">
        <v>611</v>
      </c>
    </row>
    <row r="197" spans="1:47" s="2" customFormat="1" ht="12">
      <c r="A197" s="35"/>
      <c r="B197" s="36"/>
      <c r="C197" s="37"/>
      <c r="D197" s="201" t="s">
        <v>185</v>
      </c>
      <c r="E197" s="37"/>
      <c r="F197" s="202" t="s">
        <v>1650</v>
      </c>
      <c r="G197" s="37"/>
      <c r="H197" s="37"/>
      <c r="I197" s="203"/>
      <c r="J197" s="37"/>
      <c r="K197" s="37"/>
      <c r="L197" s="40"/>
      <c r="M197" s="204"/>
      <c r="N197" s="205"/>
      <c r="O197" s="72"/>
      <c r="P197" s="72"/>
      <c r="Q197" s="72"/>
      <c r="R197" s="72"/>
      <c r="S197" s="72"/>
      <c r="T197" s="73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T197" s="18" t="s">
        <v>185</v>
      </c>
      <c r="AU197" s="18" t="s">
        <v>82</v>
      </c>
    </row>
    <row r="198" spans="1:65" s="2" customFormat="1" ht="14.45" customHeight="1">
      <c r="A198" s="35"/>
      <c r="B198" s="36"/>
      <c r="C198" s="188" t="s">
        <v>428</v>
      </c>
      <c r="D198" s="188" t="s">
        <v>178</v>
      </c>
      <c r="E198" s="189" t="s">
        <v>1651</v>
      </c>
      <c r="F198" s="190" t="s">
        <v>1652</v>
      </c>
      <c r="G198" s="191" t="s">
        <v>1494</v>
      </c>
      <c r="H198" s="192">
        <v>15</v>
      </c>
      <c r="I198" s="193"/>
      <c r="J198" s="194">
        <f>ROUND(I198*H198,2)</f>
        <v>0</v>
      </c>
      <c r="K198" s="190" t="s">
        <v>1</v>
      </c>
      <c r="L198" s="40"/>
      <c r="M198" s="195" t="s">
        <v>1</v>
      </c>
      <c r="N198" s="196" t="s">
        <v>39</v>
      </c>
      <c r="O198" s="72"/>
      <c r="P198" s="197">
        <f>O198*H198</f>
        <v>0</v>
      </c>
      <c r="Q198" s="197">
        <v>0</v>
      </c>
      <c r="R198" s="197">
        <f>Q198*H198</f>
        <v>0</v>
      </c>
      <c r="S198" s="197">
        <v>0</v>
      </c>
      <c r="T198" s="198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99" t="s">
        <v>183</v>
      </c>
      <c r="AT198" s="199" t="s">
        <v>178</v>
      </c>
      <c r="AU198" s="199" t="s">
        <v>82</v>
      </c>
      <c r="AY198" s="18" t="s">
        <v>175</v>
      </c>
      <c r="BE198" s="200">
        <f>IF(N198="základní",J198,0)</f>
        <v>0</v>
      </c>
      <c r="BF198" s="200">
        <f>IF(N198="snížená",J198,0)</f>
        <v>0</v>
      </c>
      <c r="BG198" s="200">
        <f>IF(N198="zákl. přenesená",J198,0)</f>
        <v>0</v>
      </c>
      <c r="BH198" s="200">
        <f>IF(N198="sníž. přenesená",J198,0)</f>
        <v>0</v>
      </c>
      <c r="BI198" s="200">
        <f>IF(N198="nulová",J198,0)</f>
        <v>0</v>
      </c>
      <c r="BJ198" s="18" t="s">
        <v>82</v>
      </c>
      <c r="BK198" s="200">
        <f>ROUND(I198*H198,2)</f>
        <v>0</v>
      </c>
      <c r="BL198" s="18" t="s">
        <v>183</v>
      </c>
      <c r="BM198" s="199" t="s">
        <v>620</v>
      </c>
    </row>
    <row r="199" spans="1:47" s="2" customFormat="1" ht="12">
      <c r="A199" s="35"/>
      <c r="B199" s="36"/>
      <c r="C199" s="37"/>
      <c r="D199" s="201" t="s">
        <v>185</v>
      </c>
      <c r="E199" s="37"/>
      <c r="F199" s="202" t="s">
        <v>1652</v>
      </c>
      <c r="G199" s="37"/>
      <c r="H199" s="37"/>
      <c r="I199" s="203"/>
      <c r="J199" s="37"/>
      <c r="K199" s="37"/>
      <c r="L199" s="40"/>
      <c r="M199" s="204"/>
      <c r="N199" s="205"/>
      <c r="O199" s="72"/>
      <c r="P199" s="72"/>
      <c r="Q199" s="72"/>
      <c r="R199" s="72"/>
      <c r="S199" s="72"/>
      <c r="T199" s="73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8" t="s">
        <v>185</v>
      </c>
      <c r="AU199" s="18" t="s">
        <v>82</v>
      </c>
    </row>
    <row r="200" spans="1:65" s="2" customFormat="1" ht="22.15" customHeight="1">
      <c r="A200" s="35"/>
      <c r="B200" s="36"/>
      <c r="C200" s="188" t="s">
        <v>434</v>
      </c>
      <c r="D200" s="188" t="s">
        <v>178</v>
      </c>
      <c r="E200" s="189" t="s">
        <v>1653</v>
      </c>
      <c r="F200" s="190" t="s">
        <v>1654</v>
      </c>
      <c r="G200" s="191" t="s">
        <v>1494</v>
      </c>
      <c r="H200" s="192">
        <v>30</v>
      </c>
      <c r="I200" s="193"/>
      <c r="J200" s="194">
        <f>ROUND(I200*H200,2)</f>
        <v>0</v>
      </c>
      <c r="K200" s="190" t="s">
        <v>1</v>
      </c>
      <c r="L200" s="40"/>
      <c r="M200" s="195" t="s">
        <v>1</v>
      </c>
      <c r="N200" s="196" t="s">
        <v>39</v>
      </c>
      <c r="O200" s="72"/>
      <c r="P200" s="197">
        <f>O200*H200</f>
        <v>0</v>
      </c>
      <c r="Q200" s="197">
        <v>0</v>
      </c>
      <c r="R200" s="197">
        <f>Q200*H200</f>
        <v>0</v>
      </c>
      <c r="S200" s="197">
        <v>0</v>
      </c>
      <c r="T200" s="198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99" t="s">
        <v>183</v>
      </c>
      <c r="AT200" s="199" t="s">
        <v>178</v>
      </c>
      <c r="AU200" s="199" t="s">
        <v>82</v>
      </c>
      <c r="AY200" s="18" t="s">
        <v>175</v>
      </c>
      <c r="BE200" s="200">
        <f>IF(N200="základní",J200,0)</f>
        <v>0</v>
      </c>
      <c r="BF200" s="200">
        <f>IF(N200="snížená",J200,0)</f>
        <v>0</v>
      </c>
      <c r="BG200" s="200">
        <f>IF(N200="zákl. přenesená",J200,0)</f>
        <v>0</v>
      </c>
      <c r="BH200" s="200">
        <f>IF(N200="sníž. přenesená",J200,0)</f>
        <v>0</v>
      </c>
      <c r="BI200" s="200">
        <f>IF(N200="nulová",J200,0)</f>
        <v>0</v>
      </c>
      <c r="BJ200" s="18" t="s">
        <v>82</v>
      </c>
      <c r="BK200" s="200">
        <f>ROUND(I200*H200,2)</f>
        <v>0</v>
      </c>
      <c r="BL200" s="18" t="s">
        <v>183</v>
      </c>
      <c r="BM200" s="199" t="s">
        <v>634</v>
      </c>
    </row>
    <row r="201" spans="1:47" s="2" customFormat="1" ht="12">
      <c r="A201" s="35"/>
      <c r="B201" s="36"/>
      <c r="C201" s="37"/>
      <c r="D201" s="201" t="s">
        <v>185</v>
      </c>
      <c r="E201" s="37"/>
      <c r="F201" s="202" t="s">
        <v>1654</v>
      </c>
      <c r="G201" s="37"/>
      <c r="H201" s="37"/>
      <c r="I201" s="203"/>
      <c r="J201" s="37"/>
      <c r="K201" s="37"/>
      <c r="L201" s="40"/>
      <c r="M201" s="204"/>
      <c r="N201" s="205"/>
      <c r="O201" s="72"/>
      <c r="P201" s="72"/>
      <c r="Q201" s="72"/>
      <c r="R201" s="72"/>
      <c r="S201" s="72"/>
      <c r="T201" s="73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8" t="s">
        <v>185</v>
      </c>
      <c r="AU201" s="18" t="s">
        <v>82</v>
      </c>
    </row>
    <row r="202" spans="2:63" s="12" customFormat="1" ht="25.9" customHeight="1">
      <c r="B202" s="172"/>
      <c r="C202" s="173"/>
      <c r="D202" s="174" t="s">
        <v>73</v>
      </c>
      <c r="E202" s="175" t="s">
        <v>1655</v>
      </c>
      <c r="F202" s="175" t="s">
        <v>1646</v>
      </c>
      <c r="G202" s="173"/>
      <c r="H202" s="173"/>
      <c r="I202" s="176"/>
      <c r="J202" s="177">
        <f>BK202</f>
        <v>0</v>
      </c>
      <c r="K202" s="173"/>
      <c r="L202" s="178"/>
      <c r="M202" s="179"/>
      <c r="N202" s="180"/>
      <c r="O202" s="180"/>
      <c r="P202" s="181">
        <f>SUM(P203:P208)</f>
        <v>0</v>
      </c>
      <c r="Q202" s="180"/>
      <c r="R202" s="181">
        <f>SUM(R203:R208)</f>
        <v>0</v>
      </c>
      <c r="S202" s="180"/>
      <c r="T202" s="182">
        <f>SUM(T203:T208)</f>
        <v>0</v>
      </c>
      <c r="AR202" s="183" t="s">
        <v>82</v>
      </c>
      <c r="AT202" s="184" t="s">
        <v>73</v>
      </c>
      <c r="AU202" s="184" t="s">
        <v>74</v>
      </c>
      <c r="AY202" s="183" t="s">
        <v>175</v>
      </c>
      <c r="BK202" s="185">
        <f>SUM(BK203:BK208)</f>
        <v>0</v>
      </c>
    </row>
    <row r="203" spans="1:65" s="2" customFormat="1" ht="40.15" customHeight="1">
      <c r="A203" s="35"/>
      <c r="B203" s="36"/>
      <c r="C203" s="188" t="s">
        <v>445</v>
      </c>
      <c r="D203" s="188" t="s">
        <v>178</v>
      </c>
      <c r="E203" s="189" t="s">
        <v>1656</v>
      </c>
      <c r="F203" s="190" t="s">
        <v>1657</v>
      </c>
      <c r="G203" s="191" t="s">
        <v>1497</v>
      </c>
      <c r="H203" s="192">
        <v>3</v>
      </c>
      <c r="I203" s="193"/>
      <c r="J203" s="194">
        <f>ROUND(I203*H203,2)</f>
        <v>0</v>
      </c>
      <c r="K203" s="190" t="s">
        <v>1</v>
      </c>
      <c r="L203" s="40"/>
      <c r="M203" s="195" t="s">
        <v>1</v>
      </c>
      <c r="N203" s="196" t="s">
        <v>39</v>
      </c>
      <c r="O203" s="72"/>
      <c r="P203" s="197">
        <f>O203*H203</f>
        <v>0</v>
      </c>
      <c r="Q203" s="197">
        <v>0</v>
      </c>
      <c r="R203" s="197">
        <f>Q203*H203</f>
        <v>0</v>
      </c>
      <c r="S203" s="197">
        <v>0</v>
      </c>
      <c r="T203" s="198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99" t="s">
        <v>183</v>
      </c>
      <c r="AT203" s="199" t="s">
        <v>178</v>
      </c>
      <c r="AU203" s="199" t="s">
        <v>82</v>
      </c>
      <c r="AY203" s="18" t="s">
        <v>175</v>
      </c>
      <c r="BE203" s="200">
        <f>IF(N203="základní",J203,0)</f>
        <v>0</v>
      </c>
      <c r="BF203" s="200">
        <f>IF(N203="snížená",J203,0)</f>
        <v>0</v>
      </c>
      <c r="BG203" s="200">
        <f>IF(N203="zákl. přenesená",J203,0)</f>
        <v>0</v>
      </c>
      <c r="BH203" s="200">
        <f>IF(N203="sníž. přenesená",J203,0)</f>
        <v>0</v>
      </c>
      <c r="BI203" s="200">
        <f>IF(N203="nulová",J203,0)</f>
        <v>0</v>
      </c>
      <c r="BJ203" s="18" t="s">
        <v>82</v>
      </c>
      <c r="BK203" s="200">
        <f>ROUND(I203*H203,2)</f>
        <v>0</v>
      </c>
      <c r="BL203" s="18" t="s">
        <v>183</v>
      </c>
      <c r="BM203" s="199" t="s">
        <v>644</v>
      </c>
    </row>
    <row r="204" spans="1:47" s="2" customFormat="1" ht="29.25">
      <c r="A204" s="35"/>
      <c r="B204" s="36"/>
      <c r="C204" s="37"/>
      <c r="D204" s="201" t="s">
        <v>185</v>
      </c>
      <c r="E204" s="37"/>
      <c r="F204" s="202" t="s">
        <v>1657</v>
      </c>
      <c r="G204" s="37"/>
      <c r="H204" s="37"/>
      <c r="I204" s="203"/>
      <c r="J204" s="37"/>
      <c r="K204" s="37"/>
      <c r="L204" s="40"/>
      <c r="M204" s="204"/>
      <c r="N204" s="205"/>
      <c r="O204" s="72"/>
      <c r="P204" s="72"/>
      <c r="Q204" s="72"/>
      <c r="R204" s="72"/>
      <c r="S204" s="72"/>
      <c r="T204" s="73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8" t="s">
        <v>185</v>
      </c>
      <c r="AU204" s="18" t="s">
        <v>82</v>
      </c>
    </row>
    <row r="205" spans="1:65" s="2" customFormat="1" ht="22.15" customHeight="1">
      <c r="A205" s="35"/>
      <c r="B205" s="36"/>
      <c r="C205" s="188" t="s">
        <v>450</v>
      </c>
      <c r="D205" s="188" t="s">
        <v>178</v>
      </c>
      <c r="E205" s="189" t="s">
        <v>1658</v>
      </c>
      <c r="F205" s="190" t="s">
        <v>1659</v>
      </c>
      <c r="G205" s="191" t="s">
        <v>1497</v>
      </c>
      <c r="H205" s="192">
        <v>1</v>
      </c>
      <c r="I205" s="193"/>
      <c r="J205" s="194">
        <f>ROUND(I205*H205,2)</f>
        <v>0</v>
      </c>
      <c r="K205" s="190" t="s">
        <v>1</v>
      </c>
      <c r="L205" s="40"/>
      <c r="M205" s="195" t="s">
        <v>1</v>
      </c>
      <c r="N205" s="196" t="s">
        <v>39</v>
      </c>
      <c r="O205" s="72"/>
      <c r="P205" s="197">
        <f>O205*H205</f>
        <v>0</v>
      </c>
      <c r="Q205" s="197">
        <v>0</v>
      </c>
      <c r="R205" s="197">
        <f>Q205*H205</f>
        <v>0</v>
      </c>
      <c r="S205" s="197">
        <v>0</v>
      </c>
      <c r="T205" s="198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99" t="s">
        <v>183</v>
      </c>
      <c r="AT205" s="199" t="s">
        <v>178</v>
      </c>
      <c r="AU205" s="199" t="s">
        <v>82</v>
      </c>
      <c r="AY205" s="18" t="s">
        <v>175</v>
      </c>
      <c r="BE205" s="200">
        <f>IF(N205="základní",J205,0)</f>
        <v>0</v>
      </c>
      <c r="BF205" s="200">
        <f>IF(N205="snížená",J205,0)</f>
        <v>0</v>
      </c>
      <c r="BG205" s="200">
        <f>IF(N205="zákl. přenesená",J205,0)</f>
        <v>0</v>
      </c>
      <c r="BH205" s="200">
        <f>IF(N205="sníž. přenesená",J205,0)</f>
        <v>0</v>
      </c>
      <c r="BI205" s="200">
        <f>IF(N205="nulová",J205,0)</f>
        <v>0</v>
      </c>
      <c r="BJ205" s="18" t="s">
        <v>82</v>
      </c>
      <c r="BK205" s="200">
        <f>ROUND(I205*H205,2)</f>
        <v>0</v>
      </c>
      <c r="BL205" s="18" t="s">
        <v>183</v>
      </c>
      <c r="BM205" s="199" t="s">
        <v>127</v>
      </c>
    </row>
    <row r="206" spans="1:47" s="2" customFormat="1" ht="12">
      <c r="A206" s="35"/>
      <c r="B206" s="36"/>
      <c r="C206" s="37"/>
      <c r="D206" s="201" t="s">
        <v>185</v>
      </c>
      <c r="E206" s="37"/>
      <c r="F206" s="202" t="s">
        <v>1659</v>
      </c>
      <c r="G206" s="37"/>
      <c r="H206" s="37"/>
      <c r="I206" s="203"/>
      <c r="J206" s="37"/>
      <c r="K206" s="37"/>
      <c r="L206" s="40"/>
      <c r="M206" s="204"/>
      <c r="N206" s="205"/>
      <c r="O206" s="72"/>
      <c r="P206" s="72"/>
      <c r="Q206" s="72"/>
      <c r="R206" s="72"/>
      <c r="S206" s="72"/>
      <c r="T206" s="73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8" t="s">
        <v>185</v>
      </c>
      <c r="AU206" s="18" t="s">
        <v>82</v>
      </c>
    </row>
    <row r="207" spans="1:65" s="2" customFormat="1" ht="14.45" customHeight="1">
      <c r="A207" s="35"/>
      <c r="B207" s="36"/>
      <c r="C207" s="188" t="s">
        <v>457</v>
      </c>
      <c r="D207" s="188" t="s">
        <v>178</v>
      </c>
      <c r="E207" s="189" t="s">
        <v>1660</v>
      </c>
      <c r="F207" s="190" t="s">
        <v>1661</v>
      </c>
      <c r="G207" s="191" t="s">
        <v>1497</v>
      </c>
      <c r="H207" s="192">
        <v>1</v>
      </c>
      <c r="I207" s="193"/>
      <c r="J207" s="194">
        <f>ROUND(I207*H207,2)</f>
        <v>0</v>
      </c>
      <c r="K207" s="190" t="s">
        <v>1</v>
      </c>
      <c r="L207" s="40"/>
      <c r="M207" s="195" t="s">
        <v>1</v>
      </c>
      <c r="N207" s="196" t="s">
        <v>39</v>
      </c>
      <c r="O207" s="72"/>
      <c r="P207" s="197">
        <f>O207*H207</f>
        <v>0</v>
      </c>
      <c r="Q207" s="197">
        <v>0</v>
      </c>
      <c r="R207" s="197">
        <f>Q207*H207</f>
        <v>0</v>
      </c>
      <c r="S207" s="197">
        <v>0</v>
      </c>
      <c r="T207" s="198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99" t="s">
        <v>183</v>
      </c>
      <c r="AT207" s="199" t="s">
        <v>178</v>
      </c>
      <c r="AU207" s="199" t="s">
        <v>82</v>
      </c>
      <c r="AY207" s="18" t="s">
        <v>175</v>
      </c>
      <c r="BE207" s="200">
        <f>IF(N207="základní",J207,0)</f>
        <v>0</v>
      </c>
      <c r="BF207" s="200">
        <f>IF(N207="snížená",J207,0)</f>
        <v>0</v>
      </c>
      <c r="BG207" s="200">
        <f>IF(N207="zákl. přenesená",J207,0)</f>
        <v>0</v>
      </c>
      <c r="BH207" s="200">
        <f>IF(N207="sníž. přenesená",J207,0)</f>
        <v>0</v>
      </c>
      <c r="BI207" s="200">
        <f>IF(N207="nulová",J207,0)</f>
        <v>0</v>
      </c>
      <c r="BJ207" s="18" t="s">
        <v>82</v>
      </c>
      <c r="BK207" s="200">
        <f>ROUND(I207*H207,2)</f>
        <v>0</v>
      </c>
      <c r="BL207" s="18" t="s">
        <v>183</v>
      </c>
      <c r="BM207" s="199" t="s">
        <v>667</v>
      </c>
    </row>
    <row r="208" spans="1:47" s="2" customFormat="1" ht="12">
      <c r="A208" s="35"/>
      <c r="B208" s="36"/>
      <c r="C208" s="37"/>
      <c r="D208" s="201" t="s">
        <v>185</v>
      </c>
      <c r="E208" s="37"/>
      <c r="F208" s="202" t="s">
        <v>1661</v>
      </c>
      <c r="G208" s="37"/>
      <c r="H208" s="37"/>
      <c r="I208" s="203"/>
      <c r="J208" s="37"/>
      <c r="K208" s="37"/>
      <c r="L208" s="40"/>
      <c r="M208" s="262"/>
      <c r="N208" s="263"/>
      <c r="O208" s="264"/>
      <c r="P208" s="264"/>
      <c r="Q208" s="264"/>
      <c r="R208" s="264"/>
      <c r="S208" s="264"/>
      <c r="T208" s="26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8" t="s">
        <v>185</v>
      </c>
      <c r="AU208" s="18" t="s">
        <v>82</v>
      </c>
    </row>
    <row r="209" spans="1:31" s="2" customFormat="1" ht="6.95" customHeight="1">
      <c r="A209" s="35"/>
      <c r="B209" s="55"/>
      <c r="C209" s="56"/>
      <c r="D209" s="56"/>
      <c r="E209" s="56"/>
      <c r="F209" s="56"/>
      <c r="G209" s="56"/>
      <c r="H209" s="56"/>
      <c r="I209" s="56"/>
      <c r="J209" s="56"/>
      <c r="K209" s="56"/>
      <c r="L209" s="40"/>
      <c r="M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</row>
  </sheetData>
  <sheetProtection algorithmName="SHA-512" hashValue="/Mbyeh/fqawFm4GA+OEhyusKGgn2zR4hcGEiyp56mvR0QdmjCc9EyUxLfuv02Rt7Olpsjj5vHAMeloTapsHUhw==" saltValue="pl24wnQbN/US2bVq8DbuJ8awJeWlQjzgY2p1Q6twZ+FGR4Q94vSmFiAK3uCKbSEfWmyC49KRu57gJhtSVCTxFw==" spinCount="100000" sheet="1" objects="1" scenarios="1" formatColumns="0" formatRows="0" autoFilter="0"/>
  <autoFilter ref="C123:K208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1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AT2" s="18" t="s">
        <v>99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1"/>
      <c r="AT3" s="18" t="s">
        <v>84</v>
      </c>
    </row>
    <row r="4" spans="2:46" s="1" customFormat="1" ht="24.95" customHeight="1">
      <c r="B4" s="21"/>
      <c r="D4" s="112" t="s">
        <v>107</v>
      </c>
      <c r="L4" s="21"/>
      <c r="M4" s="11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4" t="s">
        <v>16</v>
      </c>
      <c r="L6" s="21"/>
    </row>
    <row r="7" spans="2:12" s="1" customFormat="1" ht="14.45" customHeight="1">
      <c r="B7" s="21"/>
      <c r="E7" s="325" t="str">
        <f>'Rekapitulace stavby'!K6</f>
        <v>Vybudování pokojů záchranářů</v>
      </c>
      <c r="F7" s="326"/>
      <c r="G7" s="326"/>
      <c r="H7" s="326"/>
      <c r="L7" s="21"/>
    </row>
    <row r="8" spans="1:31" s="2" customFormat="1" ht="12" customHeight="1">
      <c r="A8" s="35"/>
      <c r="B8" s="40"/>
      <c r="C8" s="35"/>
      <c r="D8" s="114" t="s">
        <v>116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5.6" customHeight="1">
      <c r="A9" s="35"/>
      <c r="B9" s="40"/>
      <c r="C9" s="35"/>
      <c r="D9" s="35"/>
      <c r="E9" s="327" t="s">
        <v>1662</v>
      </c>
      <c r="F9" s="328"/>
      <c r="G9" s="328"/>
      <c r="H9" s="328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4" t="s">
        <v>18</v>
      </c>
      <c r="E11" s="35"/>
      <c r="F11" s="115" t="s">
        <v>1</v>
      </c>
      <c r="G11" s="35"/>
      <c r="H11" s="35"/>
      <c r="I11" s="114" t="s">
        <v>19</v>
      </c>
      <c r="J11" s="115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4" t="s">
        <v>20</v>
      </c>
      <c r="E12" s="35"/>
      <c r="F12" s="115" t="s">
        <v>25</v>
      </c>
      <c r="G12" s="35"/>
      <c r="H12" s="35"/>
      <c r="I12" s="114" t="s">
        <v>22</v>
      </c>
      <c r="J12" s="116" t="str">
        <f>'Rekapitulace stavby'!AN8</f>
        <v>Vyplň údaj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4" t="s">
        <v>23</v>
      </c>
      <c r="E14" s="35"/>
      <c r="F14" s="35"/>
      <c r="G14" s="35"/>
      <c r="H14" s="35"/>
      <c r="I14" s="114" t="s">
        <v>24</v>
      </c>
      <c r="J14" s="115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5" t="str">
        <f>IF('Rekapitulace stavby'!E11="","",'Rekapitulace stavby'!E11)</f>
        <v xml:space="preserve"> </v>
      </c>
      <c r="F15" s="35"/>
      <c r="G15" s="35"/>
      <c r="H15" s="35"/>
      <c r="I15" s="114" t="s">
        <v>26</v>
      </c>
      <c r="J15" s="115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4" t="s">
        <v>27</v>
      </c>
      <c r="E17" s="35"/>
      <c r="F17" s="35"/>
      <c r="G17" s="35"/>
      <c r="H17" s="35"/>
      <c r="I17" s="114" t="s">
        <v>24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9" t="str">
        <f>'Rekapitulace stavby'!E14</f>
        <v>Vyplň údaj</v>
      </c>
      <c r="F18" s="330"/>
      <c r="G18" s="330"/>
      <c r="H18" s="330"/>
      <c r="I18" s="114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4" t="s">
        <v>29</v>
      </c>
      <c r="E20" s="35"/>
      <c r="F20" s="35"/>
      <c r="G20" s="35"/>
      <c r="H20" s="35"/>
      <c r="I20" s="114" t="s">
        <v>24</v>
      </c>
      <c r="J20" s="115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5" t="str">
        <f>IF('Rekapitulace stavby'!E17="","",'Rekapitulace stavby'!E17)</f>
        <v xml:space="preserve"> </v>
      </c>
      <c r="F21" s="35"/>
      <c r="G21" s="35"/>
      <c r="H21" s="35"/>
      <c r="I21" s="114" t="s">
        <v>26</v>
      </c>
      <c r="J21" s="115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4" t="s">
        <v>31</v>
      </c>
      <c r="E23" s="35"/>
      <c r="F23" s="35"/>
      <c r="G23" s="35"/>
      <c r="H23" s="35"/>
      <c r="I23" s="114" t="s">
        <v>24</v>
      </c>
      <c r="J23" s="115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5" t="str">
        <f>IF('Rekapitulace stavby'!E20="","",'Rekapitulace stavby'!E20)</f>
        <v xml:space="preserve"> </v>
      </c>
      <c r="F24" s="35"/>
      <c r="G24" s="35"/>
      <c r="H24" s="35"/>
      <c r="I24" s="114" t="s">
        <v>26</v>
      </c>
      <c r="J24" s="115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4" t="s">
        <v>32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4.45" customHeight="1">
      <c r="A27" s="117"/>
      <c r="B27" s="118"/>
      <c r="C27" s="117"/>
      <c r="D27" s="117"/>
      <c r="E27" s="331" t="s">
        <v>1</v>
      </c>
      <c r="F27" s="331"/>
      <c r="G27" s="331"/>
      <c r="H27" s="331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0"/>
      <c r="E29" s="120"/>
      <c r="F29" s="120"/>
      <c r="G29" s="120"/>
      <c r="H29" s="120"/>
      <c r="I29" s="120"/>
      <c r="J29" s="120"/>
      <c r="K29" s="120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1" t="s">
        <v>34</v>
      </c>
      <c r="E30" s="35"/>
      <c r="F30" s="35"/>
      <c r="G30" s="35"/>
      <c r="H30" s="35"/>
      <c r="I30" s="35"/>
      <c r="J30" s="122">
        <f>ROUND(J119,2)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0"/>
      <c r="E31" s="120"/>
      <c r="F31" s="120"/>
      <c r="G31" s="120"/>
      <c r="H31" s="120"/>
      <c r="I31" s="120"/>
      <c r="J31" s="120"/>
      <c r="K31" s="120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3" t="s">
        <v>36</v>
      </c>
      <c r="G32" s="35"/>
      <c r="H32" s="35"/>
      <c r="I32" s="123" t="s">
        <v>35</v>
      </c>
      <c r="J32" s="123" t="s">
        <v>37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4" t="s">
        <v>38</v>
      </c>
      <c r="E33" s="114" t="s">
        <v>39</v>
      </c>
      <c r="F33" s="125">
        <f>ROUND((SUM(BE119:BE190)),2)</f>
        <v>0</v>
      </c>
      <c r="G33" s="35"/>
      <c r="H33" s="35"/>
      <c r="I33" s="126">
        <v>0.21</v>
      </c>
      <c r="J33" s="125">
        <f>ROUND(((SUM(BE119:BE190))*I33),2)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4" t="s">
        <v>40</v>
      </c>
      <c r="F34" s="125">
        <f>ROUND((SUM(BF119:BF190)),2)</f>
        <v>0</v>
      </c>
      <c r="G34" s="35"/>
      <c r="H34" s="35"/>
      <c r="I34" s="126">
        <v>0.12</v>
      </c>
      <c r="J34" s="125">
        <f>ROUND(((SUM(BF119:BF190))*I34),2)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4" t="s">
        <v>41</v>
      </c>
      <c r="F35" s="125">
        <f>ROUND((SUM(BG119:BG190)),2)</f>
        <v>0</v>
      </c>
      <c r="G35" s="35"/>
      <c r="H35" s="35"/>
      <c r="I35" s="126">
        <v>0.21</v>
      </c>
      <c r="J35" s="125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4" t="s">
        <v>42</v>
      </c>
      <c r="F36" s="125">
        <f>ROUND((SUM(BH119:BH190)),2)</f>
        <v>0</v>
      </c>
      <c r="G36" s="35"/>
      <c r="H36" s="35"/>
      <c r="I36" s="126">
        <v>0.12</v>
      </c>
      <c r="J36" s="125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4" t="s">
        <v>43</v>
      </c>
      <c r="F37" s="125">
        <f>ROUND((SUM(BI119:BI190)),2)</f>
        <v>0</v>
      </c>
      <c r="G37" s="35"/>
      <c r="H37" s="35"/>
      <c r="I37" s="126">
        <v>0</v>
      </c>
      <c r="J37" s="125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7"/>
      <c r="D39" s="128" t="s">
        <v>44</v>
      </c>
      <c r="E39" s="129"/>
      <c r="F39" s="129"/>
      <c r="G39" s="130" t="s">
        <v>45</v>
      </c>
      <c r="H39" s="131" t="s">
        <v>46</v>
      </c>
      <c r="I39" s="129"/>
      <c r="J39" s="132">
        <f>SUM(J30:J37)</f>
        <v>0</v>
      </c>
      <c r="K39" s="133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4" t="s">
        <v>47</v>
      </c>
      <c r="E50" s="135"/>
      <c r="F50" s="135"/>
      <c r="G50" s="134" t="s">
        <v>48</v>
      </c>
      <c r="H50" s="135"/>
      <c r="I50" s="135"/>
      <c r="J50" s="135"/>
      <c r="K50" s="135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6" t="s">
        <v>49</v>
      </c>
      <c r="E61" s="137"/>
      <c r="F61" s="138" t="s">
        <v>50</v>
      </c>
      <c r="G61" s="136" t="s">
        <v>49</v>
      </c>
      <c r="H61" s="137"/>
      <c r="I61" s="137"/>
      <c r="J61" s="139" t="s">
        <v>50</v>
      </c>
      <c r="K61" s="137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4" t="s">
        <v>51</v>
      </c>
      <c r="E65" s="140"/>
      <c r="F65" s="140"/>
      <c r="G65" s="134" t="s">
        <v>52</v>
      </c>
      <c r="H65" s="140"/>
      <c r="I65" s="140"/>
      <c r="J65" s="140"/>
      <c r="K65" s="140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6" t="s">
        <v>49</v>
      </c>
      <c r="E76" s="137"/>
      <c r="F76" s="138" t="s">
        <v>50</v>
      </c>
      <c r="G76" s="136" t="s">
        <v>49</v>
      </c>
      <c r="H76" s="137"/>
      <c r="I76" s="137"/>
      <c r="J76" s="139" t="s">
        <v>50</v>
      </c>
      <c r="K76" s="137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1"/>
      <c r="C77" s="142"/>
      <c r="D77" s="142"/>
      <c r="E77" s="142"/>
      <c r="F77" s="142"/>
      <c r="G77" s="142"/>
      <c r="H77" s="142"/>
      <c r="I77" s="142"/>
      <c r="J77" s="142"/>
      <c r="K77" s="14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3"/>
      <c r="C81" s="144"/>
      <c r="D81" s="144"/>
      <c r="E81" s="144"/>
      <c r="F81" s="144"/>
      <c r="G81" s="144"/>
      <c r="H81" s="144"/>
      <c r="I81" s="144"/>
      <c r="J81" s="144"/>
      <c r="K81" s="144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137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4.45" customHeight="1">
      <c r="A85" s="35"/>
      <c r="B85" s="36"/>
      <c r="C85" s="37"/>
      <c r="D85" s="37"/>
      <c r="E85" s="323" t="str">
        <f>E7</f>
        <v>Vybudování pokojů záchranářů</v>
      </c>
      <c r="F85" s="324"/>
      <c r="G85" s="324"/>
      <c r="H85" s="324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116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5.6" customHeight="1">
      <c r="A87" s="35"/>
      <c r="B87" s="36"/>
      <c r="C87" s="37"/>
      <c r="D87" s="37"/>
      <c r="E87" s="311" t="str">
        <f>E9</f>
        <v>vzd - Vzduchotechnika</v>
      </c>
      <c r="F87" s="322"/>
      <c r="G87" s="322"/>
      <c r="H87" s="322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30" t="s">
        <v>22</v>
      </c>
      <c r="J89" s="67" t="str">
        <f>IF(J12="","",J12)</f>
        <v>Vyplň údaj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6" customHeight="1">
      <c r="A91" s="35"/>
      <c r="B91" s="36"/>
      <c r="C91" s="30" t="s">
        <v>23</v>
      </c>
      <c r="D91" s="37"/>
      <c r="E91" s="37"/>
      <c r="F91" s="28" t="str">
        <f>E15</f>
        <v xml:space="preserve"> </v>
      </c>
      <c r="G91" s="37"/>
      <c r="H91" s="37"/>
      <c r="I91" s="30" t="s">
        <v>29</v>
      </c>
      <c r="J91" s="33" t="str">
        <f>E21</f>
        <v xml:space="preserve"> 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6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31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5" t="s">
        <v>138</v>
      </c>
      <c r="D94" s="146"/>
      <c r="E94" s="146"/>
      <c r="F94" s="146"/>
      <c r="G94" s="146"/>
      <c r="H94" s="146"/>
      <c r="I94" s="146"/>
      <c r="J94" s="147" t="s">
        <v>139</v>
      </c>
      <c r="K94" s="146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8" t="s">
        <v>140</v>
      </c>
      <c r="D96" s="37"/>
      <c r="E96" s="37"/>
      <c r="F96" s="37"/>
      <c r="G96" s="37"/>
      <c r="H96" s="37"/>
      <c r="I96" s="37"/>
      <c r="J96" s="85">
        <f>J119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141</v>
      </c>
    </row>
    <row r="97" spans="2:12" s="9" customFormat="1" ht="24.95" customHeight="1">
      <c r="B97" s="149"/>
      <c r="C97" s="150"/>
      <c r="D97" s="151" t="s">
        <v>1663</v>
      </c>
      <c r="E97" s="152"/>
      <c r="F97" s="152"/>
      <c r="G97" s="152"/>
      <c r="H97" s="152"/>
      <c r="I97" s="152"/>
      <c r="J97" s="153">
        <f>J120</f>
        <v>0</v>
      </c>
      <c r="K97" s="150"/>
      <c r="L97" s="154"/>
    </row>
    <row r="98" spans="2:12" s="9" customFormat="1" ht="24.95" customHeight="1">
      <c r="B98" s="149"/>
      <c r="C98" s="150"/>
      <c r="D98" s="151" t="s">
        <v>1664</v>
      </c>
      <c r="E98" s="152"/>
      <c r="F98" s="152"/>
      <c r="G98" s="152"/>
      <c r="H98" s="152"/>
      <c r="I98" s="152"/>
      <c r="J98" s="153">
        <f>J166</f>
        <v>0</v>
      </c>
      <c r="K98" s="150"/>
      <c r="L98" s="154"/>
    </row>
    <row r="99" spans="2:12" s="9" customFormat="1" ht="24.95" customHeight="1">
      <c r="B99" s="149"/>
      <c r="C99" s="150"/>
      <c r="D99" s="151" t="s">
        <v>1665</v>
      </c>
      <c r="E99" s="152"/>
      <c r="F99" s="152"/>
      <c r="G99" s="152"/>
      <c r="H99" s="152"/>
      <c r="I99" s="152"/>
      <c r="J99" s="153">
        <f>J174</f>
        <v>0</v>
      </c>
      <c r="K99" s="150"/>
      <c r="L99" s="154"/>
    </row>
    <row r="100" spans="1:31" s="2" customFormat="1" ht="21.75" customHeight="1">
      <c r="A100" s="35"/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31" s="2" customFormat="1" ht="6.95" customHeight="1">
      <c r="A101" s="35"/>
      <c r="B101" s="55"/>
      <c r="C101" s="56"/>
      <c r="D101" s="56"/>
      <c r="E101" s="56"/>
      <c r="F101" s="56"/>
      <c r="G101" s="56"/>
      <c r="H101" s="56"/>
      <c r="I101" s="56"/>
      <c r="J101" s="56"/>
      <c r="K101" s="56"/>
      <c r="L101" s="52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5" spans="1:31" s="2" customFormat="1" ht="6.95" customHeight="1">
      <c r="A105" s="35"/>
      <c r="B105" s="57"/>
      <c r="C105" s="58"/>
      <c r="D105" s="58"/>
      <c r="E105" s="58"/>
      <c r="F105" s="58"/>
      <c r="G105" s="58"/>
      <c r="H105" s="58"/>
      <c r="I105" s="58"/>
      <c r="J105" s="58"/>
      <c r="K105" s="58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24.95" customHeight="1">
      <c r="A106" s="35"/>
      <c r="B106" s="36"/>
      <c r="C106" s="24" t="s">
        <v>160</v>
      </c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5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30" t="s">
        <v>16</v>
      </c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4.45" customHeight="1">
      <c r="A109" s="35"/>
      <c r="B109" s="36"/>
      <c r="C109" s="37"/>
      <c r="D109" s="37"/>
      <c r="E109" s="323" t="str">
        <f>E7</f>
        <v>Vybudování pokojů záchranářů</v>
      </c>
      <c r="F109" s="324"/>
      <c r="G109" s="324"/>
      <c r="H109" s="324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30" t="s">
        <v>116</v>
      </c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5.6" customHeight="1">
      <c r="A111" s="35"/>
      <c r="B111" s="36"/>
      <c r="C111" s="37"/>
      <c r="D111" s="37"/>
      <c r="E111" s="311" t="str">
        <f>E9</f>
        <v>vzd - Vzduchotechnika</v>
      </c>
      <c r="F111" s="322"/>
      <c r="G111" s="322"/>
      <c r="H111" s="322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30" t="s">
        <v>20</v>
      </c>
      <c r="D113" s="37"/>
      <c r="E113" s="37"/>
      <c r="F113" s="28" t="str">
        <f>F12</f>
        <v xml:space="preserve"> </v>
      </c>
      <c r="G113" s="37"/>
      <c r="H113" s="37"/>
      <c r="I113" s="30" t="s">
        <v>22</v>
      </c>
      <c r="J113" s="67" t="str">
        <f>IF(J12="","",J12)</f>
        <v>Vyplň údaj</v>
      </c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5.6" customHeight="1">
      <c r="A115" s="35"/>
      <c r="B115" s="36"/>
      <c r="C115" s="30" t="s">
        <v>23</v>
      </c>
      <c r="D115" s="37"/>
      <c r="E115" s="37"/>
      <c r="F115" s="28" t="str">
        <f>E15</f>
        <v xml:space="preserve"> </v>
      </c>
      <c r="G115" s="37"/>
      <c r="H115" s="37"/>
      <c r="I115" s="30" t="s">
        <v>29</v>
      </c>
      <c r="J115" s="33" t="str">
        <f>E21</f>
        <v xml:space="preserve"> </v>
      </c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5.6" customHeight="1">
      <c r="A116" s="35"/>
      <c r="B116" s="36"/>
      <c r="C116" s="30" t="s">
        <v>27</v>
      </c>
      <c r="D116" s="37"/>
      <c r="E116" s="37"/>
      <c r="F116" s="28" t="str">
        <f>IF(E18="","",E18)</f>
        <v>Vyplň údaj</v>
      </c>
      <c r="G116" s="37"/>
      <c r="H116" s="37"/>
      <c r="I116" s="30" t="s">
        <v>31</v>
      </c>
      <c r="J116" s="33" t="str">
        <f>E24</f>
        <v xml:space="preserve"> 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0.3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11" customFormat="1" ht="29.25" customHeight="1">
      <c r="A118" s="161"/>
      <c r="B118" s="162"/>
      <c r="C118" s="163" t="s">
        <v>161</v>
      </c>
      <c r="D118" s="164" t="s">
        <v>59</v>
      </c>
      <c r="E118" s="164" t="s">
        <v>55</v>
      </c>
      <c r="F118" s="164" t="s">
        <v>56</v>
      </c>
      <c r="G118" s="164" t="s">
        <v>162</v>
      </c>
      <c r="H118" s="164" t="s">
        <v>163</v>
      </c>
      <c r="I118" s="164" t="s">
        <v>164</v>
      </c>
      <c r="J118" s="164" t="s">
        <v>139</v>
      </c>
      <c r="K118" s="165" t="s">
        <v>165</v>
      </c>
      <c r="L118" s="166"/>
      <c r="M118" s="76" t="s">
        <v>1</v>
      </c>
      <c r="N118" s="77" t="s">
        <v>38</v>
      </c>
      <c r="O118" s="77" t="s">
        <v>166</v>
      </c>
      <c r="P118" s="77" t="s">
        <v>167</v>
      </c>
      <c r="Q118" s="77" t="s">
        <v>168</v>
      </c>
      <c r="R118" s="77" t="s">
        <v>169</v>
      </c>
      <c r="S118" s="77" t="s">
        <v>170</v>
      </c>
      <c r="T118" s="78" t="s">
        <v>171</v>
      </c>
      <c r="U118" s="161"/>
      <c r="V118" s="161"/>
      <c r="W118" s="161"/>
      <c r="X118" s="161"/>
      <c r="Y118" s="161"/>
      <c r="Z118" s="161"/>
      <c r="AA118" s="161"/>
      <c r="AB118" s="161"/>
      <c r="AC118" s="161"/>
      <c r="AD118" s="161"/>
      <c r="AE118" s="161"/>
    </row>
    <row r="119" spans="1:63" s="2" customFormat="1" ht="22.9" customHeight="1">
      <c r="A119" s="35"/>
      <c r="B119" s="36"/>
      <c r="C119" s="83" t="s">
        <v>172</v>
      </c>
      <c r="D119" s="37"/>
      <c r="E119" s="37"/>
      <c r="F119" s="37"/>
      <c r="G119" s="37"/>
      <c r="H119" s="37"/>
      <c r="I119" s="37"/>
      <c r="J119" s="167">
        <f>BK119</f>
        <v>0</v>
      </c>
      <c r="K119" s="37"/>
      <c r="L119" s="40"/>
      <c r="M119" s="79"/>
      <c r="N119" s="168"/>
      <c r="O119" s="80"/>
      <c r="P119" s="169">
        <f>P120+P166+P174</f>
        <v>0</v>
      </c>
      <c r="Q119" s="80"/>
      <c r="R119" s="169">
        <f>R120+R166+R174</f>
        <v>0</v>
      </c>
      <c r="S119" s="80"/>
      <c r="T119" s="170">
        <f>T120+T166+T174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8" t="s">
        <v>73</v>
      </c>
      <c r="AU119" s="18" t="s">
        <v>141</v>
      </c>
      <c r="BK119" s="171">
        <f>BK120+BK166+BK174</f>
        <v>0</v>
      </c>
    </row>
    <row r="120" spans="2:63" s="12" customFormat="1" ht="25.9" customHeight="1">
      <c r="B120" s="172"/>
      <c r="C120" s="173"/>
      <c r="D120" s="174" t="s">
        <v>73</v>
      </c>
      <c r="E120" s="175" t="s">
        <v>82</v>
      </c>
      <c r="F120" s="175" t="s">
        <v>1666</v>
      </c>
      <c r="G120" s="173"/>
      <c r="H120" s="173"/>
      <c r="I120" s="176"/>
      <c r="J120" s="177">
        <f>BK120</f>
        <v>0</v>
      </c>
      <c r="K120" s="173"/>
      <c r="L120" s="178"/>
      <c r="M120" s="179"/>
      <c r="N120" s="180"/>
      <c r="O120" s="180"/>
      <c r="P120" s="181">
        <f>SUM(P121:P165)</f>
        <v>0</v>
      </c>
      <c r="Q120" s="180"/>
      <c r="R120" s="181">
        <f>SUM(R121:R165)</f>
        <v>0</v>
      </c>
      <c r="S120" s="180"/>
      <c r="T120" s="182">
        <f>SUM(T121:T165)</f>
        <v>0</v>
      </c>
      <c r="AR120" s="183" t="s">
        <v>82</v>
      </c>
      <c r="AT120" s="184" t="s">
        <v>73</v>
      </c>
      <c r="AU120" s="184" t="s">
        <v>74</v>
      </c>
      <c r="AY120" s="183" t="s">
        <v>175</v>
      </c>
      <c r="BK120" s="185">
        <f>SUM(BK121:BK165)</f>
        <v>0</v>
      </c>
    </row>
    <row r="121" spans="1:65" s="2" customFormat="1" ht="22.15" customHeight="1">
      <c r="A121" s="35"/>
      <c r="B121" s="36"/>
      <c r="C121" s="188" t="s">
        <v>82</v>
      </c>
      <c r="D121" s="188" t="s">
        <v>178</v>
      </c>
      <c r="E121" s="189" t="s">
        <v>1667</v>
      </c>
      <c r="F121" s="190" t="s">
        <v>1668</v>
      </c>
      <c r="G121" s="191" t="s">
        <v>1497</v>
      </c>
      <c r="H121" s="192">
        <v>1</v>
      </c>
      <c r="I121" s="193"/>
      <c r="J121" s="194">
        <f>ROUND(I121*H121,2)</f>
        <v>0</v>
      </c>
      <c r="K121" s="190" t="s">
        <v>1</v>
      </c>
      <c r="L121" s="40"/>
      <c r="M121" s="195" t="s">
        <v>1</v>
      </c>
      <c r="N121" s="196" t="s">
        <v>39</v>
      </c>
      <c r="O121" s="72"/>
      <c r="P121" s="197">
        <f>O121*H121</f>
        <v>0</v>
      </c>
      <c r="Q121" s="197">
        <v>0</v>
      </c>
      <c r="R121" s="197">
        <f>Q121*H121</f>
        <v>0</v>
      </c>
      <c r="S121" s="197">
        <v>0</v>
      </c>
      <c r="T121" s="198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99" t="s">
        <v>279</v>
      </c>
      <c r="AT121" s="199" t="s">
        <v>178</v>
      </c>
      <c r="AU121" s="199" t="s">
        <v>82</v>
      </c>
      <c r="AY121" s="18" t="s">
        <v>175</v>
      </c>
      <c r="BE121" s="200">
        <f>IF(N121="základní",J121,0)</f>
        <v>0</v>
      </c>
      <c r="BF121" s="200">
        <f>IF(N121="snížená",J121,0)</f>
        <v>0</v>
      </c>
      <c r="BG121" s="200">
        <f>IF(N121="zákl. přenesená",J121,0)</f>
        <v>0</v>
      </c>
      <c r="BH121" s="200">
        <f>IF(N121="sníž. přenesená",J121,0)</f>
        <v>0</v>
      </c>
      <c r="BI121" s="200">
        <f>IF(N121="nulová",J121,0)</f>
        <v>0</v>
      </c>
      <c r="BJ121" s="18" t="s">
        <v>82</v>
      </c>
      <c r="BK121" s="200">
        <f>ROUND(I121*H121,2)</f>
        <v>0</v>
      </c>
      <c r="BL121" s="18" t="s">
        <v>279</v>
      </c>
      <c r="BM121" s="199" t="s">
        <v>1669</v>
      </c>
    </row>
    <row r="122" spans="1:47" s="2" customFormat="1" ht="12">
      <c r="A122" s="35"/>
      <c r="B122" s="36"/>
      <c r="C122" s="37"/>
      <c r="D122" s="201" t="s">
        <v>185</v>
      </c>
      <c r="E122" s="37"/>
      <c r="F122" s="202" t="s">
        <v>1668</v>
      </c>
      <c r="G122" s="37"/>
      <c r="H122" s="37"/>
      <c r="I122" s="203"/>
      <c r="J122" s="37"/>
      <c r="K122" s="37"/>
      <c r="L122" s="40"/>
      <c r="M122" s="204"/>
      <c r="N122" s="205"/>
      <c r="O122" s="72"/>
      <c r="P122" s="72"/>
      <c r="Q122" s="72"/>
      <c r="R122" s="72"/>
      <c r="S122" s="72"/>
      <c r="T122" s="73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185</v>
      </c>
      <c r="AU122" s="18" t="s">
        <v>82</v>
      </c>
    </row>
    <row r="123" spans="1:47" s="2" customFormat="1" ht="68.25">
      <c r="A123" s="35"/>
      <c r="B123" s="36"/>
      <c r="C123" s="37"/>
      <c r="D123" s="201" t="s">
        <v>386</v>
      </c>
      <c r="E123" s="37"/>
      <c r="F123" s="229" t="s">
        <v>1670</v>
      </c>
      <c r="G123" s="37"/>
      <c r="H123" s="37"/>
      <c r="I123" s="203"/>
      <c r="J123" s="37"/>
      <c r="K123" s="37"/>
      <c r="L123" s="40"/>
      <c r="M123" s="204"/>
      <c r="N123" s="205"/>
      <c r="O123" s="72"/>
      <c r="P123" s="72"/>
      <c r="Q123" s="72"/>
      <c r="R123" s="72"/>
      <c r="S123" s="72"/>
      <c r="T123" s="73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386</v>
      </c>
      <c r="AU123" s="18" t="s">
        <v>82</v>
      </c>
    </row>
    <row r="124" spans="1:65" s="2" customFormat="1" ht="14.45" customHeight="1">
      <c r="A124" s="35"/>
      <c r="B124" s="36"/>
      <c r="C124" s="188" t="s">
        <v>84</v>
      </c>
      <c r="D124" s="188" t="s">
        <v>178</v>
      </c>
      <c r="E124" s="189" t="s">
        <v>1671</v>
      </c>
      <c r="F124" s="190" t="s">
        <v>1672</v>
      </c>
      <c r="G124" s="191" t="s">
        <v>1497</v>
      </c>
      <c r="H124" s="192">
        <v>1</v>
      </c>
      <c r="I124" s="193"/>
      <c r="J124" s="194">
        <f>ROUND(I124*H124,2)</f>
        <v>0</v>
      </c>
      <c r="K124" s="190" t="s">
        <v>1</v>
      </c>
      <c r="L124" s="40"/>
      <c r="M124" s="195" t="s">
        <v>1</v>
      </c>
      <c r="N124" s="196" t="s">
        <v>39</v>
      </c>
      <c r="O124" s="72"/>
      <c r="P124" s="197">
        <f>O124*H124</f>
        <v>0</v>
      </c>
      <c r="Q124" s="197">
        <v>0</v>
      </c>
      <c r="R124" s="197">
        <f>Q124*H124</f>
        <v>0</v>
      </c>
      <c r="S124" s="197">
        <v>0</v>
      </c>
      <c r="T124" s="198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9" t="s">
        <v>279</v>
      </c>
      <c r="AT124" s="199" t="s">
        <v>178</v>
      </c>
      <c r="AU124" s="199" t="s">
        <v>82</v>
      </c>
      <c r="AY124" s="18" t="s">
        <v>175</v>
      </c>
      <c r="BE124" s="200">
        <f>IF(N124="základní",J124,0)</f>
        <v>0</v>
      </c>
      <c r="BF124" s="200">
        <f>IF(N124="snížená",J124,0)</f>
        <v>0</v>
      </c>
      <c r="BG124" s="200">
        <f>IF(N124="zákl. přenesená",J124,0)</f>
        <v>0</v>
      </c>
      <c r="BH124" s="200">
        <f>IF(N124="sníž. přenesená",J124,0)</f>
        <v>0</v>
      </c>
      <c r="BI124" s="200">
        <f>IF(N124="nulová",J124,0)</f>
        <v>0</v>
      </c>
      <c r="BJ124" s="18" t="s">
        <v>82</v>
      </c>
      <c r="BK124" s="200">
        <f>ROUND(I124*H124,2)</f>
        <v>0</v>
      </c>
      <c r="BL124" s="18" t="s">
        <v>279</v>
      </c>
      <c r="BM124" s="199" t="s">
        <v>183</v>
      </c>
    </row>
    <row r="125" spans="1:47" s="2" customFormat="1" ht="12">
      <c r="A125" s="35"/>
      <c r="B125" s="36"/>
      <c r="C125" s="37"/>
      <c r="D125" s="201" t="s">
        <v>185</v>
      </c>
      <c r="E125" s="37"/>
      <c r="F125" s="202" t="s">
        <v>1672</v>
      </c>
      <c r="G125" s="37"/>
      <c r="H125" s="37"/>
      <c r="I125" s="203"/>
      <c r="J125" s="37"/>
      <c r="K125" s="37"/>
      <c r="L125" s="40"/>
      <c r="M125" s="204"/>
      <c r="N125" s="205"/>
      <c r="O125" s="72"/>
      <c r="P125" s="72"/>
      <c r="Q125" s="72"/>
      <c r="R125" s="72"/>
      <c r="S125" s="72"/>
      <c r="T125" s="73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185</v>
      </c>
      <c r="AU125" s="18" t="s">
        <v>82</v>
      </c>
    </row>
    <row r="126" spans="1:65" s="2" customFormat="1" ht="14.45" customHeight="1">
      <c r="A126" s="35"/>
      <c r="B126" s="36"/>
      <c r="C126" s="188" t="s">
        <v>176</v>
      </c>
      <c r="D126" s="188" t="s">
        <v>178</v>
      </c>
      <c r="E126" s="189" t="s">
        <v>1673</v>
      </c>
      <c r="F126" s="190" t="s">
        <v>1674</v>
      </c>
      <c r="G126" s="191" t="s">
        <v>1497</v>
      </c>
      <c r="H126" s="192">
        <v>4</v>
      </c>
      <c r="I126" s="193"/>
      <c r="J126" s="194">
        <f>ROUND(I126*H126,2)</f>
        <v>0</v>
      </c>
      <c r="K126" s="190" t="s">
        <v>1</v>
      </c>
      <c r="L126" s="40"/>
      <c r="M126" s="195" t="s">
        <v>1</v>
      </c>
      <c r="N126" s="196" t="s">
        <v>39</v>
      </c>
      <c r="O126" s="72"/>
      <c r="P126" s="197">
        <f>O126*H126</f>
        <v>0</v>
      </c>
      <c r="Q126" s="197">
        <v>0</v>
      </c>
      <c r="R126" s="197">
        <f>Q126*H126</f>
        <v>0</v>
      </c>
      <c r="S126" s="197">
        <v>0</v>
      </c>
      <c r="T126" s="198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9" t="s">
        <v>279</v>
      </c>
      <c r="AT126" s="199" t="s">
        <v>178</v>
      </c>
      <c r="AU126" s="199" t="s">
        <v>82</v>
      </c>
      <c r="AY126" s="18" t="s">
        <v>175</v>
      </c>
      <c r="BE126" s="200">
        <f>IF(N126="základní",J126,0)</f>
        <v>0</v>
      </c>
      <c r="BF126" s="200">
        <f>IF(N126="snížená",J126,0)</f>
        <v>0</v>
      </c>
      <c r="BG126" s="200">
        <f>IF(N126="zákl. přenesená",J126,0)</f>
        <v>0</v>
      </c>
      <c r="BH126" s="200">
        <f>IF(N126="sníž. přenesená",J126,0)</f>
        <v>0</v>
      </c>
      <c r="BI126" s="200">
        <f>IF(N126="nulová",J126,0)</f>
        <v>0</v>
      </c>
      <c r="BJ126" s="18" t="s">
        <v>82</v>
      </c>
      <c r="BK126" s="200">
        <f>ROUND(I126*H126,2)</f>
        <v>0</v>
      </c>
      <c r="BL126" s="18" t="s">
        <v>279</v>
      </c>
      <c r="BM126" s="199" t="s">
        <v>213</v>
      </c>
    </row>
    <row r="127" spans="1:47" s="2" customFormat="1" ht="12">
      <c r="A127" s="35"/>
      <c r="B127" s="36"/>
      <c r="C127" s="37"/>
      <c r="D127" s="201" t="s">
        <v>185</v>
      </c>
      <c r="E127" s="37"/>
      <c r="F127" s="202" t="s">
        <v>1674</v>
      </c>
      <c r="G127" s="37"/>
      <c r="H127" s="37"/>
      <c r="I127" s="203"/>
      <c r="J127" s="37"/>
      <c r="K127" s="37"/>
      <c r="L127" s="40"/>
      <c r="M127" s="204"/>
      <c r="N127" s="205"/>
      <c r="O127" s="72"/>
      <c r="P127" s="72"/>
      <c r="Q127" s="72"/>
      <c r="R127" s="72"/>
      <c r="S127" s="72"/>
      <c r="T127" s="73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185</v>
      </c>
      <c r="AU127" s="18" t="s">
        <v>82</v>
      </c>
    </row>
    <row r="128" spans="1:65" s="2" customFormat="1" ht="14.45" customHeight="1">
      <c r="A128" s="35"/>
      <c r="B128" s="36"/>
      <c r="C128" s="188" t="s">
        <v>183</v>
      </c>
      <c r="D128" s="188" t="s">
        <v>178</v>
      </c>
      <c r="E128" s="189" t="s">
        <v>1675</v>
      </c>
      <c r="F128" s="190" t="s">
        <v>1676</v>
      </c>
      <c r="G128" s="191" t="s">
        <v>1497</v>
      </c>
      <c r="H128" s="192">
        <v>2</v>
      </c>
      <c r="I128" s="193"/>
      <c r="J128" s="194">
        <f>ROUND(I128*H128,2)</f>
        <v>0</v>
      </c>
      <c r="K128" s="190" t="s">
        <v>1</v>
      </c>
      <c r="L128" s="40"/>
      <c r="M128" s="195" t="s">
        <v>1</v>
      </c>
      <c r="N128" s="196" t="s">
        <v>39</v>
      </c>
      <c r="O128" s="72"/>
      <c r="P128" s="197">
        <f>O128*H128</f>
        <v>0</v>
      </c>
      <c r="Q128" s="197">
        <v>0</v>
      </c>
      <c r="R128" s="197">
        <f>Q128*H128</f>
        <v>0</v>
      </c>
      <c r="S128" s="197">
        <v>0</v>
      </c>
      <c r="T128" s="198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9" t="s">
        <v>279</v>
      </c>
      <c r="AT128" s="199" t="s">
        <v>178</v>
      </c>
      <c r="AU128" s="199" t="s">
        <v>82</v>
      </c>
      <c r="AY128" s="18" t="s">
        <v>175</v>
      </c>
      <c r="BE128" s="200">
        <f>IF(N128="základní",J128,0)</f>
        <v>0</v>
      </c>
      <c r="BF128" s="200">
        <f>IF(N128="snížená",J128,0)</f>
        <v>0</v>
      </c>
      <c r="BG128" s="200">
        <f>IF(N128="zákl. přenesená",J128,0)</f>
        <v>0</v>
      </c>
      <c r="BH128" s="200">
        <f>IF(N128="sníž. přenesená",J128,0)</f>
        <v>0</v>
      </c>
      <c r="BI128" s="200">
        <f>IF(N128="nulová",J128,0)</f>
        <v>0</v>
      </c>
      <c r="BJ128" s="18" t="s">
        <v>82</v>
      </c>
      <c r="BK128" s="200">
        <f>ROUND(I128*H128,2)</f>
        <v>0</v>
      </c>
      <c r="BL128" s="18" t="s">
        <v>279</v>
      </c>
      <c r="BM128" s="199" t="s">
        <v>225</v>
      </c>
    </row>
    <row r="129" spans="1:47" s="2" customFormat="1" ht="12">
      <c r="A129" s="35"/>
      <c r="B129" s="36"/>
      <c r="C129" s="37"/>
      <c r="D129" s="201" t="s">
        <v>185</v>
      </c>
      <c r="E129" s="37"/>
      <c r="F129" s="202" t="s">
        <v>1676</v>
      </c>
      <c r="G129" s="37"/>
      <c r="H129" s="37"/>
      <c r="I129" s="203"/>
      <c r="J129" s="37"/>
      <c r="K129" s="37"/>
      <c r="L129" s="40"/>
      <c r="M129" s="204"/>
      <c r="N129" s="205"/>
      <c r="O129" s="72"/>
      <c r="P129" s="72"/>
      <c r="Q129" s="72"/>
      <c r="R129" s="72"/>
      <c r="S129" s="72"/>
      <c r="T129" s="73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185</v>
      </c>
      <c r="AU129" s="18" t="s">
        <v>82</v>
      </c>
    </row>
    <row r="130" spans="1:65" s="2" customFormat="1" ht="14.45" customHeight="1">
      <c r="A130" s="35"/>
      <c r="B130" s="36"/>
      <c r="C130" s="188" t="s">
        <v>207</v>
      </c>
      <c r="D130" s="188" t="s">
        <v>178</v>
      </c>
      <c r="E130" s="189" t="s">
        <v>1677</v>
      </c>
      <c r="F130" s="190" t="s">
        <v>1678</v>
      </c>
      <c r="G130" s="191" t="s">
        <v>1497</v>
      </c>
      <c r="H130" s="192">
        <v>1</v>
      </c>
      <c r="I130" s="193"/>
      <c r="J130" s="194">
        <f>ROUND(I130*H130,2)</f>
        <v>0</v>
      </c>
      <c r="K130" s="190" t="s">
        <v>1</v>
      </c>
      <c r="L130" s="40"/>
      <c r="M130" s="195" t="s">
        <v>1</v>
      </c>
      <c r="N130" s="196" t="s">
        <v>39</v>
      </c>
      <c r="O130" s="72"/>
      <c r="P130" s="197">
        <f>O130*H130</f>
        <v>0</v>
      </c>
      <c r="Q130" s="197">
        <v>0</v>
      </c>
      <c r="R130" s="197">
        <f>Q130*H130</f>
        <v>0</v>
      </c>
      <c r="S130" s="197">
        <v>0</v>
      </c>
      <c r="T130" s="198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9" t="s">
        <v>279</v>
      </c>
      <c r="AT130" s="199" t="s">
        <v>178</v>
      </c>
      <c r="AU130" s="199" t="s">
        <v>82</v>
      </c>
      <c r="AY130" s="18" t="s">
        <v>175</v>
      </c>
      <c r="BE130" s="200">
        <f>IF(N130="základní",J130,0)</f>
        <v>0</v>
      </c>
      <c r="BF130" s="200">
        <f>IF(N130="snížená",J130,0)</f>
        <v>0</v>
      </c>
      <c r="BG130" s="200">
        <f>IF(N130="zákl. přenesená",J130,0)</f>
        <v>0</v>
      </c>
      <c r="BH130" s="200">
        <f>IF(N130="sníž. přenesená",J130,0)</f>
        <v>0</v>
      </c>
      <c r="BI130" s="200">
        <f>IF(N130="nulová",J130,0)</f>
        <v>0</v>
      </c>
      <c r="BJ130" s="18" t="s">
        <v>82</v>
      </c>
      <c r="BK130" s="200">
        <f>ROUND(I130*H130,2)</f>
        <v>0</v>
      </c>
      <c r="BL130" s="18" t="s">
        <v>279</v>
      </c>
      <c r="BM130" s="199" t="s">
        <v>239</v>
      </c>
    </row>
    <row r="131" spans="1:47" s="2" customFormat="1" ht="12">
      <c r="A131" s="35"/>
      <c r="B131" s="36"/>
      <c r="C131" s="37"/>
      <c r="D131" s="201" t="s">
        <v>185</v>
      </c>
      <c r="E131" s="37"/>
      <c r="F131" s="202" t="s">
        <v>1678</v>
      </c>
      <c r="G131" s="37"/>
      <c r="H131" s="37"/>
      <c r="I131" s="203"/>
      <c r="J131" s="37"/>
      <c r="K131" s="37"/>
      <c r="L131" s="40"/>
      <c r="M131" s="204"/>
      <c r="N131" s="205"/>
      <c r="O131" s="72"/>
      <c r="P131" s="72"/>
      <c r="Q131" s="72"/>
      <c r="R131" s="72"/>
      <c r="S131" s="72"/>
      <c r="T131" s="73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185</v>
      </c>
      <c r="AU131" s="18" t="s">
        <v>82</v>
      </c>
    </row>
    <row r="132" spans="1:65" s="2" customFormat="1" ht="14.45" customHeight="1">
      <c r="A132" s="35"/>
      <c r="B132" s="36"/>
      <c r="C132" s="188" t="s">
        <v>213</v>
      </c>
      <c r="D132" s="188" t="s">
        <v>178</v>
      </c>
      <c r="E132" s="189" t="s">
        <v>1679</v>
      </c>
      <c r="F132" s="190" t="s">
        <v>1680</v>
      </c>
      <c r="G132" s="191" t="s">
        <v>1497</v>
      </c>
      <c r="H132" s="192">
        <v>1</v>
      </c>
      <c r="I132" s="193"/>
      <c r="J132" s="194">
        <f>ROUND(I132*H132,2)</f>
        <v>0</v>
      </c>
      <c r="K132" s="190" t="s">
        <v>1</v>
      </c>
      <c r="L132" s="40"/>
      <c r="M132" s="195" t="s">
        <v>1</v>
      </c>
      <c r="N132" s="196" t="s">
        <v>39</v>
      </c>
      <c r="O132" s="72"/>
      <c r="P132" s="197">
        <f>O132*H132</f>
        <v>0</v>
      </c>
      <c r="Q132" s="197">
        <v>0</v>
      </c>
      <c r="R132" s="197">
        <f>Q132*H132</f>
        <v>0</v>
      </c>
      <c r="S132" s="197">
        <v>0</v>
      </c>
      <c r="T132" s="198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9" t="s">
        <v>279</v>
      </c>
      <c r="AT132" s="199" t="s">
        <v>178</v>
      </c>
      <c r="AU132" s="199" t="s">
        <v>82</v>
      </c>
      <c r="AY132" s="18" t="s">
        <v>175</v>
      </c>
      <c r="BE132" s="200">
        <f>IF(N132="základní",J132,0)</f>
        <v>0</v>
      </c>
      <c r="BF132" s="200">
        <f>IF(N132="snížená",J132,0)</f>
        <v>0</v>
      </c>
      <c r="BG132" s="200">
        <f>IF(N132="zákl. přenesená",J132,0)</f>
        <v>0</v>
      </c>
      <c r="BH132" s="200">
        <f>IF(N132="sníž. přenesená",J132,0)</f>
        <v>0</v>
      </c>
      <c r="BI132" s="200">
        <f>IF(N132="nulová",J132,0)</f>
        <v>0</v>
      </c>
      <c r="BJ132" s="18" t="s">
        <v>82</v>
      </c>
      <c r="BK132" s="200">
        <f>ROUND(I132*H132,2)</f>
        <v>0</v>
      </c>
      <c r="BL132" s="18" t="s">
        <v>279</v>
      </c>
      <c r="BM132" s="199" t="s">
        <v>8</v>
      </c>
    </row>
    <row r="133" spans="1:47" s="2" customFormat="1" ht="12">
      <c r="A133" s="35"/>
      <c r="B133" s="36"/>
      <c r="C133" s="37"/>
      <c r="D133" s="201" t="s">
        <v>185</v>
      </c>
      <c r="E133" s="37"/>
      <c r="F133" s="202" t="s">
        <v>1680</v>
      </c>
      <c r="G133" s="37"/>
      <c r="H133" s="37"/>
      <c r="I133" s="203"/>
      <c r="J133" s="37"/>
      <c r="K133" s="37"/>
      <c r="L133" s="40"/>
      <c r="M133" s="204"/>
      <c r="N133" s="205"/>
      <c r="O133" s="72"/>
      <c r="P133" s="72"/>
      <c r="Q133" s="72"/>
      <c r="R133" s="72"/>
      <c r="S133" s="72"/>
      <c r="T133" s="73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185</v>
      </c>
      <c r="AU133" s="18" t="s">
        <v>82</v>
      </c>
    </row>
    <row r="134" spans="1:65" s="2" customFormat="1" ht="14.45" customHeight="1">
      <c r="A134" s="35"/>
      <c r="B134" s="36"/>
      <c r="C134" s="188" t="s">
        <v>219</v>
      </c>
      <c r="D134" s="188" t="s">
        <v>178</v>
      </c>
      <c r="E134" s="189" t="s">
        <v>1681</v>
      </c>
      <c r="F134" s="190" t="s">
        <v>1682</v>
      </c>
      <c r="G134" s="191" t="s">
        <v>1497</v>
      </c>
      <c r="H134" s="192">
        <v>1</v>
      </c>
      <c r="I134" s="193"/>
      <c r="J134" s="194">
        <f>ROUND(I134*H134,2)</f>
        <v>0</v>
      </c>
      <c r="K134" s="190" t="s">
        <v>1</v>
      </c>
      <c r="L134" s="40"/>
      <c r="M134" s="195" t="s">
        <v>1</v>
      </c>
      <c r="N134" s="196" t="s">
        <v>39</v>
      </c>
      <c r="O134" s="72"/>
      <c r="P134" s="197">
        <f>O134*H134</f>
        <v>0</v>
      </c>
      <c r="Q134" s="197">
        <v>0</v>
      </c>
      <c r="R134" s="197">
        <f>Q134*H134</f>
        <v>0</v>
      </c>
      <c r="S134" s="197">
        <v>0</v>
      </c>
      <c r="T134" s="198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9" t="s">
        <v>279</v>
      </c>
      <c r="AT134" s="199" t="s">
        <v>178</v>
      </c>
      <c r="AU134" s="199" t="s">
        <v>82</v>
      </c>
      <c r="AY134" s="18" t="s">
        <v>175</v>
      </c>
      <c r="BE134" s="200">
        <f>IF(N134="základní",J134,0)</f>
        <v>0</v>
      </c>
      <c r="BF134" s="200">
        <f>IF(N134="snížená",J134,0)</f>
        <v>0</v>
      </c>
      <c r="BG134" s="200">
        <f>IF(N134="zákl. přenesená",J134,0)</f>
        <v>0</v>
      </c>
      <c r="BH134" s="200">
        <f>IF(N134="sníž. přenesená",J134,0)</f>
        <v>0</v>
      </c>
      <c r="BI134" s="200">
        <f>IF(N134="nulová",J134,0)</f>
        <v>0</v>
      </c>
      <c r="BJ134" s="18" t="s">
        <v>82</v>
      </c>
      <c r="BK134" s="200">
        <f>ROUND(I134*H134,2)</f>
        <v>0</v>
      </c>
      <c r="BL134" s="18" t="s">
        <v>279</v>
      </c>
      <c r="BM134" s="199" t="s">
        <v>266</v>
      </c>
    </row>
    <row r="135" spans="1:47" s="2" customFormat="1" ht="12">
      <c r="A135" s="35"/>
      <c r="B135" s="36"/>
      <c r="C135" s="37"/>
      <c r="D135" s="201" t="s">
        <v>185</v>
      </c>
      <c r="E135" s="37"/>
      <c r="F135" s="202" t="s">
        <v>1682</v>
      </c>
      <c r="G135" s="37"/>
      <c r="H135" s="37"/>
      <c r="I135" s="203"/>
      <c r="J135" s="37"/>
      <c r="K135" s="37"/>
      <c r="L135" s="40"/>
      <c r="M135" s="204"/>
      <c r="N135" s="205"/>
      <c r="O135" s="72"/>
      <c r="P135" s="72"/>
      <c r="Q135" s="72"/>
      <c r="R135" s="72"/>
      <c r="S135" s="72"/>
      <c r="T135" s="73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8" t="s">
        <v>185</v>
      </c>
      <c r="AU135" s="18" t="s">
        <v>82</v>
      </c>
    </row>
    <row r="136" spans="1:65" s="2" customFormat="1" ht="14.45" customHeight="1">
      <c r="A136" s="35"/>
      <c r="B136" s="36"/>
      <c r="C136" s="188" t="s">
        <v>225</v>
      </c>
      <c r="D136" s="188" t="s">
        <v>178</v>
      </c>
      <c r="E136" s="189" t="s">
        <v>1683</v>
      </c>
      <c r="F136" s="190" t="s">
        <v>1684</v>
      </c>
      <c r="G136" s="191" t="s">
        <v>1497</v>
      </c>
      <c r="H136" s="192">
        <v>4</v>
      </c>
      <c r="I136" s="193"/>
      <c r="J136" s="194">
        <f>ROUND(I136*H136,2)</f>
        <v>0</v>
      </c>
      <c r="K136" s="190" t="s">
        <v>1</v>
      </c>
      <c r="L136" s="40"/>
      <c r="M136" s="195" t="s">
        <v>1</v>
      </c>
      <c r="N136" s="196" t="s">
        <v>39</v>
      </c>
      <c r="O136" s="72"/>
      <c r="P136" s="197">
        <f>O136*H136</f>
        <v>0</v>
      </c>
      <c r="Q136" s="197">
        <v>0</v>
      </c>
      <c r="R136" s="197">
        <f>Q136*H136</f>
        <v>0</v>
      </c>
      <c r="S136" s="197">
        <v>0</v>
      </c>
      <c r="T136" s="198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9" t="s">
        <v>279</v>
      </c>
      <c r="AT136" s="199" t="s">
        <v>178</v>
      </c>
      <c r="AU136" s="199" t="s">
        <v>82</v>
      </c>
      <c r="AY136" s="18" t="s">
        <v>175</v>
      </c>
      <c r="BE136" s="200">
        <f>IF(N136="základní",J136,0)</f>
        <v>0</v>
      </c>
      <c r="BF136" s="200">
        <f>IF(N136="snížená",J136,0)</f>
        <v>0</v>
      </c>
      <c r="BG136" s="200">
        <f>IF(N136="zákl. přenesená",J136,0)</f>
        <v>0</v>
      </c>
      <c r="BH136" s="200">
        <f>IF(N136="sníž. přenesená",J136,0)</f>
        <v>0</v>
      </c>
      <c r="BI136" s="200">
        <f>IF(N136="nulová",J136,0)</f>
        <v>0</v>
      </c>
      <c r="BJ136" s="18" t="s">
        <v>82</v>
      </c>
      <c r="BK136" s="200">
        <f>ROUND(I136*H136,2)</f>
        <v>0</v>
      </c>
      <c r="BL136" s="18" t="s">
        <v>279</v>
      </c>
      <c r="BM136" s="199" t="s">
        <v>279</v>
      </c>
    </row>
    <row r="137" spans="1:47" s="2" customFormat="1" ht="12">
      <c r="A137" s="35"/>
      <c r="B137" s="36"/>
      <c r="C137" s="37"/>
      <c r="D137" s="201" t="s">
        <v>185</v>
      </c>
      <c r="E137" s="37"/>
      <c r="F137" s="202" t="s">
        <v>1684</v>
      </c>
      <c r="G137" s="37"/>
      <c r="H137" s="37"/>
      <c r="I137" s="203"/>
      <c r="J137" s="37"/>
      <c r="K137" s="37"/>
      <c r="L137" s="40"/>
      <c r="M137" s="204"/>
      <c r="N137" s="205"/>
      <c r="O137" s="72"/>
      <c r="P137" s="72"/>
      <c r="Q137" s="72"/>
      <c r="R137" s="72"/>
      <c r="S137" s="72"/>
      <c r="T137" s="73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185</v>
      </c>
      <c r="AU137" s="18" t="s">
        <v>82</v>
      </c>
    </row>
    <row r="138" spans="1:65" s="2" customFormat="1" ht="14.45" customHeight="1">
      <c r="A138" s="35"/>
      <c r="B138" s="36"/>
      <c r="C138" s="188" t="s">
        <v>232</v>
      </c>
      <c r="D138" s="188" t="s">
        <v>178</v>
      </c>
      <c r="E138" s="189" t="s">
        <v>1685</v>
      </c>
      <c r="F138" s="190" t="s">
        <v>1686</v>
      </c>
      <c r="G138" s="191" t="s">
        <v>1497</v>
      </c>
      <c r="H138" s="192">
        <v>4</v>
      </c>
      <c r="I138" s="193"/>
      <c r="J138" s="194">
        <f>ROUND(I138*H138,2)</f>
        <v>0</v>
      </c>
      <c r="K138" s="190" t="s">
        <v>1</v>
      </c>
      <c r="L138" s="40"/>
      <c r="M138" s="195" t="s">
        <v>1</v>
      </c>
      <c r="N138" s="196" t="s">
        <v>39</v>
      </c>
      <c r="O138" s="72"/>
      <c r="P138" s="197">
        <f>O138*H138</f>
        <v>0</v>
      </c>
      <c r="Q138" s="197">
        <v>0</v>
      </c>
      <c r="R138" s="197">
        <f>Q138*H138</f>
        <v>0</v>
      </c>
      <c r="S138" s="197">
        <v>0</v>
      </c>
      <c r="T138" s="198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9" t="s">
        <v>279</v>
      </c>
      <c r="AT138" s="199" t="s">
        <v>178</v>
      </c>
      <c r="AU138" s="199" t="s">
        <v>82</v>
      </c>
      <c r="AY138" s="18" t="s">
        <v>175</v>
      </c>
      <c r="BE138" s="200">
        <f>IF(N138="základní",J138,0)</f>
        <v>0</v>
      </c>
      <c r="BF138" s="200">
        <f>IF(N138="snížená",J138,0)</f>
        <v>0</v>
      </c>
      <c r="BG138" s="200">
        <f>IF(N138="zákl. přenesená",J138,0)</f>
        <v>0</v>
      </c>
      <c r="BH138" s="200">
        <f>IF(N138="sníž. přenesená",J138,0)</f>
        <v>0</v>
      </c>
      <c r="BI138" s="200">
        <f>IF(N138="nulová",J138,0)</f>
        <v>0</v>
      </c>
      <c r="BJ138" s="18" t="s">
        <v>82</v>
      </c>
      <c r="BK138" s="200">
        <f>ROUND(I138*H138,2)</f>
        <v>0</v>
      </c>
      <c r="BL138" s="18" t="s">
        <v>279</v>
      </c>
      <c r="BM138" s="199" t="s">
        <v>292</v>
      </c>
    </row>
    <row r="139" spans="1:47" s="2" customFormat="1" ht="12">
      <c r="A139" s="35"/>
      <c r="B139" s="36"/>
      <c r="C139" s="37"/>
      <c r="D139" s="201" t="s">
        <v>185</v>
      </c>
      <c r="E139" s="37"/>
      <c r="F139" s="202" t="s">
        <v>1686</v>
      </c>
      <c r="G139" s="37"/>
      <c r="H139" s="37"/>
      <c r="I139" s="203"/>
      <c r="J139" s="37"/>
      <c r="K139" s="37"/>
      <c r="L139" s="40"/>
      <c r="M139" s="204"/>
      <c r="N139" s="205"/>
      <c r="O139" s="72"/>
      <c r="P139" s="72"/>
      <c r="Q139" s="72"/>
      <c r="R139" s="72"/>
      <c r="S139" s="72"/>
      <c r="T139" s="73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8" t="s">
        <v>185</v>
      </c>
      <c r="AU139" s="18" t="s">
        <v>82</v>
      </c>
    </row>
    <row r="140" spans="1:47" s="2" customFormat="1" ht="19.5">
      <c r="A140" s="35"/>
      <c r="B140" s="36"/>
      <c r="C140" s="37"/>
      <c r="D140" s="201" t="s">
        <v>386</v>
      </c>
      <c r="E140" s="37"/>
      <c r="F140" s="229" t="s">
        <v>1687</v>
      </c>
      <c r="G140" s="37"/>
      <c r="H140" s="37"/>
      <c r="I140" s="203"/>
      <c r="J140" s="37"/>
      <c r="K140" s="37"/>
      <c r="L140" s="40"/>
      <c r="M140" s="204"/>
      <c r="N140" s="205"/>
      <c r="O140" s="72"/>
      <c r="P140" s="72"/>
      <c r="Q140" s="72"/>
      <c r="R140" s="72"/>
      <c r="S140" s="72"/>
      <c r="T140" s="73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386</v>
      </c>
      <c r="AU140" s="18" t="s">
        <v>82</v>
      </c>
    </row>
    <row r="141" spans="1:65" s="2" customFormat="1" ht="19.9" customHeight="1">
      <c r="A141" s="35"/>
      <c r="B141" s="36"/>
      <c r="C141" s="188" t="s">
        <v>239</v>
      </c>
      <c r="D141" s="188" t="s">
        <v>178</v>
      </c>
      <c r="E141" s="189" t="s">
        <v>1688</v>
      </c>
      <c r="F141" s="190" t="s">
        <v>1689</v>
      </c>
      <c r="G141" s="191" t="s">
        <v>1497</v>
      </c>
      <c r="H141" s="192">
        <v>2</v>
      </c>
      <c r="I141" s="193"/>
      <c r="J141" s="194">
        <f>ROUND(I141*H141,2)</f>
        <v>0</v>
      </c>
      <c r="K141" s="190" t="s">
        <v>1</v>
      </c>
      <c r="L141" s="40"/>
      <c r="M141" s="195" t="s">
        <v>1</v>
      </c>
      <c r="N141" s="196" t="s">
        <v>39</v>
      </c>
      <c r="O141" s="72"/>
      <c r="P141" s="197">
        <f>O141*H141</f>
        <v>0</v>
      </c>
      <c r="Q141" s="197">
        <v>0</v>
      </c>
      <c r="R141" s="197">
        <f>Q141*H141</f>
        <v>0</v>
      </c>
      <c r="S141" s="197">
        <v>0</v>
      </c>
      <c r="T141" s="198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9" t="s">
        <v>279</v>
      </c>
      <c r="AT141" s="199" t="s">
        <v>178</v>
      </c>
      <c r="AU141" s="199" t="s">
        <v>82</v>
      </c>
      <c r="AY141" s="18" t="s">
        <v>175</v>
      </c>
      <c r="BE141" s="200">
        <f>IF(N141="základní",J141,0)</f>
        <v>0</v>
      </c>
      <c r="BF141" s="200">
        <f>IF(N141="snížená",J141,0)</f>
        <v>0</v>
      </c>
      <c r="BG141" s="200">
        <f>IF(N141="zákl. přenesená",J141,0)</f>
        <v>0</v>
      </c>
      <c r="BH141" s="200">
        <f>IF(N141="sníž. přenesená",J141,0)</f>
        <v>0</v>
      </c>
      <c r="BI141" s="200">
        <f>IF(N141="nulová",J141,0)</f>
        <v>0</v>
      </c>
      <c r="BJ141" s="18" t="s">
        <v>82</v>
      </c>
      <c r="BK141" s="200">
        <f>ROUND(I141*H141,2)</f>
        <v>0</v>
      </c>
      <c r="BL141" s="18" t="s">
        <v>279</v>
      </c>
      <c r="BM141" s="199" t="s">
        <v>303</v>
      </c>
    </row>
    <row r="142" spans="1:47" s="2" customFormat="1" ht="12">
      <c r="A142" s="35"/>
      <c r="B142" s="36"/>
      <c r="C142" s="37"/>
      <c r="D142" s="201" t="s">
        <v>185</v>
      </c>
      <c r="E142" s="37"/>
      <c r="F142" s="202" t="s">
        <v>1689</v>
      </c>
      <c r="G142" s="37"/>
      <c r="H142" s="37"/>
      <c r="I142" s="203"/>
      <c r="J142" s="37"/>
      <c r="K142" s="37"/>
      <c r="L142" s="40"/>
      <c r="M142" s="204"/>
      <c r="N142" s="205"/>
      <c r="O142" s="72"/>
      <c r="P142" s="72"/>
      <c r="Q142" s="72"/>
      <c r="R142" s="72"/>
      <c r="S142" s="72"/>
      <c r="T142" s="73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185</v>
      </c>
      <c r="AU142" s="18" t="s">
        <v>82</v>
      </c>
    </row>
    <row r="143" spans="1:47" s="2" customFormat="1" ht="19.5">
      <c r="A143" s="35"/>
      <c r="B143" s="36"/>
      <c r="C143" s="37"/>
      <c r="D143" s="201" t="s">
        <v>386</v>
      </c>
      <c r="E143" s="37"/>
      <c r="F143" s="229" t="s">
        <v>1690</v>
      </c>
      <c r="G143" s="37"/>
      <c r="H143" s="37"/>
      <c r="I143" s="203"/>
      <c r="J143" s="37"/>
      <c r="K143" s="37"/>
      <c r="L143" s="40"/>
      <c r="M143" s="204"/>
      <c r="N143" s="205"/>
      <c r="O143" s="72"/>
      <c r="P143" s="72"/>
      <c r="Q143" s="72"/>
      <c r="R143" s="72"/>
      <c r="S143" s="72"/>
      <c r="T143" s="73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8" t="s">
        <v>386</v>
      </c>
      <c r="AU143" s="18" t="s">
        <v>82</v>
      </c>
    </row>
    <row r="144" spans="1:65" s="2" customFormat="1" ht="14.45" customHeight="1">
      <c r="A144" s="35"/>
      <c r="B144" s="36"/>
      <c r="C144" s="188" t="s">
        <v>247</v>
      </c>
      <c r="D144" s="188" t="s">
        <v>178</v>
      </c>
      <c r="E144" s="189" t="s">
        <v>1691</v>
      </c>
      <c r="F144" s="190" t="s">
        <v>1692</v>
      </c>
      <c r="G144" s="191" t="s">
        <v>1497</v>
      </c>
      <c r="H144" s="192">
        <v>1</v>
      </c>
      <c r="I144" s="193"/>
      <c r="J144" s="194">
        <f>ROUND(I144*H144,2)</f>
        <v>0</v>
      </c>
      <c r="K144" s="190" t="s">
        <v>1</v>
      </c>
      <c r="L144" s="40"/>
      <c r="M144" s="195" t="s">
        <v>1</v>
      </c>
      <c r="N144" s="196" t="s">
        <v>39</v>
      </c>
      <c r="O144" s="72"/>
      <c r="P144" s="197">
        <f>O144*H144</f>
        <v>0</v>
      </c>
      <c r="Q144" s="197">
        <v>0</v>
      </c>
      <c r="R144" s="197">
        <f>Q144*H144</f>
        <v>0</v>
      </c>
      <c r="S144" s="197">
        <v>0</v>
      </c>
      <c r="T144" s="198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9" t="s">
        <v>279</v>
      </c>
      <c r="AT144" s="199" t="s">
        <v>178</v>
      </c>
      <c r="AU144" s="199" t="s">
        <v>82</v>
      </c>
      <c r="AY144" s="18" t="s">
        <v>175</v>
      </c>
      <c r="BE144" s="200">
        <f>IF(N144="základní",J144,0)</f>
        <v>0</v>
      </c>
      <c r="BF144" s="200">
        <f>IF(N144="snížená",J144,0)</f>
        <v>0</v>
      </c>
      <c r="BG144" s="200">
        <f>IF(N144="zákl. přenesená",J144,0)</f>
        <v>0</v>
      </c>
      <c r="BH144" s="200">
        <f>IF(N144="sníž. přenesená",J144,0)</f>
        <v>0</v>
      </c>
      <c r="BI144" s="200">
        <f>IF(N144="nulová",J144,0)</f>
        <v>0</v>
      </c>
      <c r="BJ144" s="18" t="s">
        <v>82</v>
      </c>
      <c r="BK144" s="200">
        <f>ROUND(I144*H144,2)</f>
        <v>0</v>
      </c>
      <c r="BL144" s="18" t="s">
        <v>279</v>
      </c>
      <c r="BM144" s="199" t="s">
        <v>314</v>
      </c>
    </row>
    <row r="145" spans="1:47" s="2" customFormat="1" ht="12">
      <c r="A145" s="35"/>
      <c r="B145" s="36"/>
      <c r="C145" s="37"/>
      <c r="D145" s="201" t="s">
        <v>185</v>
      </c>
      <c r="E145" s="37"/>
      <c r="F145" s="202" t="s">
        <v>1692</v>
      </c>
      <c r="G145" s="37"/>
      <c r="H145" s="37"/>
      <c r="I145" s="203"/>
      <c r="J145" s="37"/>
      <c r="K145" s="37"/>
      <c r="L145" s="40"/>
      <c r="M145" s="204"/>
      <c r="N145" s="205"/>
      <c r="O145" s="72"/>
      <c r="P145" s="72"/>
      <c r="Q145" s="72"/>
      <c r="R145" s="72"/>
      <c r="S145" s="72"/>
      <c r="T145" s="73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8" t="s">
        <v>185</v>
      </c>
      <c r="AU145" s="18" t="s">
        <v>82</v>
      </c>
    </row>
    <row r="146" spans="1:47" s="2" customFormat="1" ht="19.5">
      <c r="A146" s="35"/>
      <c r="B146" s="36"/>
      <c r="C146" s="37"/>
      <c r="D146" s="201" t="s">
        <v>386</v>
      </c>
      <c r="E146" s="37"/>
      <c r="F146" s="229" t="s">
        <v>1693</v>
      </c>
      <c r="G146" s="37"/>
      <c r="H146" s="37"/>
      <c r="I146" s="203"/>
      <c r="J146" s="37"/>
      <c r="K146" s="37"/>
      <c r="L146" s="40"/>
      <c r="M146" s="204"/>
      <c r="N146" s="205"/>
      <c r="O146" s="72"/>
      <c r="P146" s="72"/>
      <c r="Q146" s="72"/>
      <c r="R146" s="72"/>
      <c r="S146" s="72"/>
      <c r="T146" s="73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8" t="s">
        <v>386</v>
      </c>
      <c r="AU146" s="18" t="s">
        <v>82</v>
      </c>
    </row>
    <row r="147" spans="1:65" s="2" customFormat="1" ht="14.45" customHeight="1">
      <c r="A147" s="35"/>
      <c r="B147" s="36"/>
      <c r="C147" s="188" t="s">
        <v>8</v>
      </c>
      <c r="D147" s="188" t="s">
        <v>178</v>
      </c>
      <c r="E147" s="189" t="s">
        <v>1694</v>
      </c>
      <c r="F147" s="190" t="s">
        <v>1695</v>
      </c>
      <c r="G147" s="191" t="s">
        <v>1497</v>
      </c>
      <c r="H147" s="192">
        <v>1</v>
      </c>
      <c r="I147" s="193"/>
      <c r="J147" s="194">
        <f>ROUND(I147*H147,2)</f>
        <v>0</v>
      </c>
      <c r="K147" s="190" t="s">
        <v>1</v>
      </c>
      <c r="L147" s="40"/>
      <c r="M147" s="195" t="s">
        <v>1</v>
      </c>
      <c r="N147" s="196" t="s">
        <v>39</v>
      </c>
      <c r="O147" s="72"/>
      <c r="P147" s="197">
        <f>O147*H147</f>
        <v>0</v>
      </c>
      <c r="Q147" s="197">
        <v>0</v>
      </c>
      <c r="R147" s="197">
        <f>Q147*H147</f>
        <v>0</v>
      </c>
      <c r="S147" s="197">
        <v>0</v>
      </c>
      <c r="T147" s="198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9" t="s">
        <v>279</v>
      </c>
      <c r="AT147" s="199" t="s">
        <v>178</v>
      </c>
      <c r="AU147" s="199" t="s">
        <v>82</v>
      </c>
      <c r="AY147" s="18" t="s">
        <v>175</v>
      </c>
      <c r="BE147" s="200">
        <f>IF(N147="základní",J147,0)</f>
        <v>0</v>
      </c>
      <c r="BF147" s="200">
        <f>IF(N147="snížená",J147,0)</f>
        <v>0</v>
      </c>
      <c r="BG147" s="200">
        <f>IF(N147="zákl. přenesená",J147,0)</f>
        <v>0</v>
      </c>
      <c r="BH147" s="200">
        <f>IF(N147="sníž. přenesená",J147,0)</f>
        <v>0</v>
      </c>
      <c r="BI147" s="200">
        <f>IF(N147="nulová",J147,0)</f>
        <v>0</v>
      </c>
      <c r="BJ147" s="18" t="s">
        <v>82</v>
      </c>
      <c r="BK147" s="200">
        <f>ROUND(I147*H147,2)</f>
        <v>0</v>
      </c>
      <c r="BL147" s="18" t="s">
        <v>279</v>
      </c>
      <c r="BM147" s="199" t="s">
        <v>326</v>
      </c>
    </row>
    <row r="148" spans="1:47" s="2" customFormat="1" ht="12">
      <c r="A148" s="35"/>
      <c r="B148" s="36"/>
      <c r="C148" s="37"/>
      <c r="D148" s="201" t="s">
        <v>185</v>
      </c>
      <c r="E148" s="37"/>
      <c r="F148" s="202" t="s">
        <v>1695</v>
      </c>
      <c r="G148" s="37"/>
      <c r="H148" s="37"/>
      <c r="I148" s="203"/>
      <c r="J148" s="37"/>
      <c r="K148" s="37"/>
      <c r="L148" s="40"/>
      <c r="M148" s="204"/>
      <c r="N148" s="205"/>
      <c r="O148" s="72"/>
      <c r="P148" s="72"/>
      <c r="Q148" s="72"/>
      <c r="R148" s="72"/>
      <c r="S148" s="72"/>
      <c r="T148" s="73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185</v>
      </c>
      <c r="AU148" s="18" t="s">
        <v>82</v>
      </c>
    </row>
    <row r="149" spans="1:47" s="2" customFormat="1" ht="19.5">
      <c r="A149" s="35"/>
      <c r="B149" s="36"/>
      <c r="C149" s="37"/>
      <c r="D149" s="201" t="s">
        <v>386</v>
      </c>
      <c r="E149" s="37"/>
      <c r="F149" s="229" t="s">
        <v>1696</v>
      </c>
      <c r="G149" s="37"/>
      <c r="H149" s="37"/>
      <c r="I149" s="203"/>
      <c r="J149" s="37"/>
      <c r="K149" s="37"/>
      <c r="L149" s="40"/>
      <c r="M149" s="204"/>
      <c r="N149" s="205"/>
      <c r="O149" s="72"/>
      <c r="P149" s="72"/>
      <c r="Q149" s="72"/>
      <c r="R149" s="72"/>
      <c r="S149" s="72"/>
      <c r="T149" s="73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8" t="s">
        <v>386</v>
      </c>
      <c r="AU149" s="18" t="s">
        <v>82</v>
      </c>
    </row>
    <row r="150" spans="1:65" s="2" customFormat="1" ht="14.45" customHeight="1">
      <c r="A150" s="35"/>
      <c r="B150" s="36"/>
      <c r="C150" s="188" t="s">
        <v>260</v>
      </c>
      <c r="D150" s="188" t="s">
        <v>178</v>
      </c>
      <c r="E150" s="189" t="s">
        <v>1697</v>
      </c>
      <c r="F150" s="190" t="s">
        <v>1698</v>
      </c>
      <c r="G150" s="191" t="s">
        <v>1497</v>
      </c>
      <c r="H150" s="192">
        <v>2</v>
      </c>
      <c r="I150" s="193"/>
      <c r="J150" s="194">
        <f>ROUND(I150*H150,2)</f>
        <v>0</v>
      </c>
      <c r="K150" s="190" t="s">
        <v>1</v>
      </c>
      <c r="L150" s="40"/>
      <c r="M150" s="195" t="s">
        <v>1</v>
      </c>
      <c r="N150" s="196" t="s">
        <v>39</v>
      </c>
      <c r="O150" s="72"/>
      <c r="P150" s="197">
        <f>O150*H150</f>
        <v>0</v>
      </c>
      <c r="Q150" s="197">
        <v>0</v>
      </c>
      <c r="R150" s="197">
        <f>Q150*H150</f>
        <v>0</v>
      </c>
      <c r="S150" s="197">
        <v>0</v>
      </c>
      <c r="T150" s="198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99" t="s">
        <v>279</v>
      </c>
      <c r="AT150" s="199" t="s">
        <v>178</v>
      </c>
      <c r="AU150" s="199" t="s">
        <v>82</v>
      </c>
      <c r="AY150" s="18" t="s">
        <v>175</v>
      </c>
      <c r="BE150" s="200">
        <f>IF(N150="základní",J150,0)</f>
        <v>0</v>
      </c>
      <c r="BF150" s="200">
        <f>IF(N150="snížená",J150,0)</f>
        <v>0</v>
      </c>
      <c r="BG150" s="200">
        <f>IF(N150="zákl. přenesená",J150,0)</f>
        <v>0</v>
      </c>
      <c r="BH150" s="200">
        <f>IF(N150="sníž. přenesená",J150,0)</f>
        <v>0</v>
      </c>
      <c r="BI150" s="200">
        <f>IF(N150="nulová",J150,0)</f>
        <v>0</v>
      </c>
      <c r="BJ150" s="18" t="s">
        <v>82</v>
      </c>
      <c r="BK150" s="200">
        <f>ROUND(I150*H150,2)</f>
        <v>0</v>
      </c>
      <c r="BL150" s="18" t="s">
        <v>279</v>
      </c>
      <c r="BM150" s="199" t="s">
        <v>339</v>
      </c>
    </row>
    <row r="151" spans="1:47" s="2" customFormat="1" ht="12">
      <c r="A151" s="35"/>
      <c r="B151" s="36"/>
      <c r="C151" s="37"/>
      <c r="D151" s="201" t="s">
        <v>185</v>
      </c>
      <c r="E151" s="37"/>
      <c r="F151" s="202" t="s">
        <v>1698</v>
      </c>
      <c r="G151" s="37"/>
      <c r="H151" s="37"/>
      <c r="I151" s="203"/>
      <c r="J151" s="37"/>
      <c r="K151" s="37"/>
      <c r="L151" s="40"/>
      <c r="M151" s="204"/>
      <c r="N151" s="205"/>
      <c r="O151" s="72"/>
      <c r="P151" s="72"/>
      <c r="Q151" s="72"/>
      <c r="R151" s="72"/>
      <c r="S151" s="72"/>
      <c r="T151" s="73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8" t="s">
        <v>185</v>
      </c>
      <c r="AU151" s="18" t="s">
        <v>82</v>
      </c>
    </row>
    <row r="152" spans="1:65" s="2" customFormat="1" ht="19.9" customHeight="1">
      <c r="A152" s="35"/>
      <c r="B152" s="36"/>
      <c r="C152" s="188" t="s">
        <v>266</v>
      </c>
      <c r="D152" s="188" t="s">
        <v>178</v>
      </c>
      <c r="E152" s="189" t="s">
        <v>1699</v>
      </c>
      <c r="F152" s="190" t="s">
        <v>1700</v>
      </c>
      <c r="G152" s="191" t="s">
        <v>1497</v>
      </c>
      <c r="H152" s="192">
        <v>6</v>
      </c>
      <c r="I152" s="193"/>
      <c r="J152" s="194">
        <f>ROUND(I152*H152,2)</f>
        <v>0</v>
      </c>
      <c r="K152" s="190" t="s">
        <v>1</v>
      </c>
      <c r="L152" s="40"/>
      <c r="M152" s="195" t="s">
        <v>1</v>
      </c>
      <c r="N152" s="196" t="s">
        <v>39</v>
      </c>
      <c r="O152" s="72"/>
      <c r="P152" s="197">
        <f>O152*H152</f>
        <v>0</v>
      </c>
      <c r="Q152" s="197">
        <v>0</v>
      </c>
      <c r="R152" s="197">
        <f>Q152*H152</f>
        <v>0</v>
      </c>
      <c r="S152" s="197">
        <v>0</v>
      </c>
      <c r="T152" s="198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9" t="s">
        <v>279</v>
      </c>
      <c r="AT152" s="199" t="s">
        <v>178</v>
      </c>
      <c r="AU152" s="199" t="s">
        <v>82</v>
      </c>
      <c r="AY152" s="18" t="s">
        <v>175</v>
      </c>
      <c r="BE152" s="200">
        <f>IF(N152="základní",J152,0)</f>
        <v>0</v>
      </c>
      <c r="BF152" s="200">
        <f>IF(N152="snížená",J152,0)</f>
        <v>0</v>
      </c>
      <c r="BG152" s="200">
        <f>IF(N152="zákl. přenesená",J152,0)</f>
        <v>0</v>
      </c>
      <c r="BH152" s="200">
        <f>IF(N152="sníž. přenesená",J152,0)</f>
        <v>0</v>
      </c>
      <c r="BI152" s="200">
        <f>IF(N152="nulová",J152,0)</f>
        <v>0</v>
      </c>
      <c r="BJ152" s="18" t="s">
        <v>82</v>
      </c>
      <c r="BK152" s="200">
        <f>ROUND(I152*H152,2)</f>
        <v>0</v>
      </c>
      <c r="BL152" s="18" t="s">
        <v>279</v>
      </c>
      <c r="BM152" s="199" t="s">
        <v>354</v>
      </c>
    </row>
    <row r="153" spans="1:47" s="2" customFormat="1" ht="12">
      <c r="A153" s="35"/>
      <c r="B153" s="36"/>
      <c r="C153" s="37"/>
      <c r="D153" s="201" t="s">
        <v>185</v>
      </c>
      <c r="E153" s="37"/>
      <c r="F153" s="202" t="s">
        <v>1700</v>
      </c>
      <c r="G153" s="37"/>
      <c r="H153" s="37"/>
      <c r="I153" s="203"/>
      <c r="J153" s="37"/>
      <c r="K153" s="37"/>
      <c r="L153" s="40"/>
      <c r="M153" s="204"/>
      <c r="N153" s="205"/>
      <c r="O153" s="72"/>
      <c r="P153" s="72"/>
      <c r="Q153" s="72"/>
      <c r="R153" s="72"/>
      <c r="S153" s="72"/>
      <c r="T153" s="73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8" t="s">
        <v>185</v>
      </c>
      <c r="AU153" s="18" t="s">
        <v>82</v>
      </c>
    </row>
    <row r="154" spans="1:65" s="2" customFormat="1" ht="22.15" customHeight="1">
      <c r="A154" s="35"/>
      <c r="B154" s="36"/>
      <c r="C154" s="188" t="s">
        <v>272</v>
      </c>
      <c r="D154" s="188" t="s">
        <v>178</v>
      </c>
      <c r="E154" s="189" t="s">
        <v>1701</v>
      </c>
      <c r="F154" s="190" t="s">
        <v>1702</v>
      </c>
      <c r="G154" s="191" t="s">
        <v>1703</v>
      </c>
      <c r="H154" s="192">
        <v>25</v>
      </c>
      <c r="I154" s="193"/>
      <c r="J154" s="194">
        <f>ROUND(I154*H154,2)</f>
        <v>0</v>
      </c>
      <c r="K154" s="190" t="s">
        <v>1</v>
      </c>
      <c r="L154" s="40"/>
      <c r="M154" s="195" t="s">
        <v>1</v>
      </c>
      <c r="N154" s="196" t="s">
        <v>39</v>
      </c>
      <c r="O154" s="72"/>
      <c r="P154" s="197">
        <f>O154*H154</f>
        <v>0</v>
      </c>
      <c r="Q154" s="197">
        <v>0</v>
      </c>
      <c r="R154" s="197">
        <f>Q154*H154</f>
        <v>0</v>
      </c>
      <c r="S154" s="197">
        <v>0</v>
      </c>
      <c r="T154" s="198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99" t="s">
        <v>279</v>
      </c>
      <c r="AT154" s="199" t="s">
        <v>178</v>
      </c>
      <c r="AU154" s="199" t="s">
        <v>82</v>
      </c>
      <c r="AY154" s="18" t="s">
        <v>175</v>
      </c>
      <c r="BE154" s="200">
        <f>IF(N154="základní",J154,0)</f>
        <v>0</v>
      </c>
      <c r="BF154" s="200">
        <f>IF(N154="snížená",J154,0)</f>
        <v>0</v>
      </c>
      <c r="BG154" s="200">
        <f>IF(N154="zákl. přenesená",J154,0)</f>
        <v>0</v>
      </c>
      <c r="BH154" s="200">
        <f>IF(N154="sníž. přenesená",J154,0)</f>
        <v>0</v>
      </c>
      <c r="BI154" s="200">
        <f>IF(N154="nulová",J154,0)</f>
        <v>0</v>
      </c>
      <c r="BJ154" s="18" t="s">
        <v>82</v>
      </c>
      <c r="BK154" s="200">
        <f>ROUND(I154*H154,2)</f>
        <v>0</v>
      </c>
      <c r="BL154" s="18" t="s">
        <v>279</v>
      </c>
      <c r="BM154" s="199" t="s">
        <v>368</v>
      </c>
    </row>
    <row r="155" spans="1:47" s="2" customFormat="1" ht="12">
      <c r="A155" s="35"/>
      <c r="B155" s="36"/>
      <c r="C155" s="37"/>
      <c r="D155" s="201" t="s">
        <v>185</v>
      </c>
      <c r="E155" s="37"/>
      <c r="F155" s="202" t="s">
        <v>1702</v>
      </c>
      <c r="G155" s="37"/>
      <c r="H155" s="37"/>
      <c r="I155" s="203"/>
      <c r="J155" s="37"/>
      <c r="K155" s="37"/>
      <c r="L155" s="40"/>
      <c r="M155" s="204"/>
      <c r="N155" s="205"/>
      <c r="O155" s="72"/>
      <c r="P155" s="72"/>
      <c r="Q155" s="72"/>
      <c r="R155" s="72"/>
      <c r="S155" s="72"/>
      <c r="T155" s="73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8" t="s">
        <v>185</v>
      </c>
      <c r="AU155" s="18" t="s">
        <v>82</v>
      </c>
    </row>
    <row r="156" spans="1:47" s="2" customFormat="1" ht="19.5">
      <c r="A156" s="35"/>
      <c r="B156" s="36"/>
      <c r="C156" s="37"/>
      <c r="D156" s="201" t="s">
        <v>386</v>
      </c>
      <c r="E156" s="37"/>
      <c r="F156" s="229" t="s">
        <v>1704</v>
      </c>
      <c r="G156" s="37"/>
      <c r="H156" s="37"/>
      <c r="I156" s="203"/>
      <c r="J156" s="37"/>
      <c r="K156" s="37"/>
      <c r="L156" s="40"/>
      <c r="M156" s="204"/>
      <c r="N156" s="205"/>
      <c r="O156" s="72"/>
      <c r="P156" s="72"/>
      <c r="Q156" s="72"/>
      <c r="R156" s="72"/>
      <c r="S156" s="72"/>
      <c r="T156" s="73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8" t="s">
        <v>386</v>
      </c>
      <c r="AU156" s="18" t="s">
        <v>82</v>
      </c>
    </row>
    <row r="157" spans="1:65" s="2" customFormat="1" ht="22.15" customHeight="1">
      <c r="A157" s="35"/>
      <c r="B157" s="36"/>
      <c r="C157" s="188" t="s">
        <v>279</v>
      </c>
      <c r="D157" s="188" t="s">
        <v>178</v>
      </c>
      <c r="E157" s="189" t="s">
        <v>1705</v>
      </c>
      <c r="F157" s="190" t="s">
        <v>1706</v>
      </c>
      <c r="G157" s="191" t="s">
        <v>1703</v>
      </c>
      <c r="H157" s="192">
        <v>61</v>
      </c>
      <c r="I157" s="193"/>
      <c r="J157" s="194">
        <f>ROUND(I157*H157,2)</f>
        <v>0</v>
      </c>
      <c r="K157" s="190" t="s">
        <v>1</v>
      </c>
      <c r="L157" s="40"/>
      <c r="M157" s="195" t="s">
        <v>1</v>
      </c>
      <c r="N157" s="196" t="s">
        <v>39</v>
      </c>
      <c r="O157" s="72"/>
      <c r="P157" s="197">
        <f>O157*H157</f>
        <v>0</v>
      </c>
      <c r="Q157" s="197">
        <v>0</v>
      </c>
      <c r="R157" s="197">
        <f>Q157*H157</f>
        <v>0</v>
      </c>
      <c r="S157" s="197">
        <v>0</v>
      </c>
      <c r="T157" s="198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9" t="s">
        <v>279</v>
      </c>
      <c r="AT157" s="199" t="s">
        <v>178</v>
      </c>
      <c r="AU157" s="199" t="s">
        <v>82</v>
      </c>
      <c r="AY157" s="18" t="s">
        <v>175</v>
      </c>
      <c r="BE157" s="200">
        <f>IF(N157="základní",J157,0)</f>
        <v>0</v>
      </c>
      <c r="BF157" s="200">
        <f>IF(N157="snížená",J157,0)</f>
        <v>0</v>
      </c>
      <c r="BG157" s="200">
        <f>IF(N157="zákl. přenesená",J157,0)</f>
        <v>0</v>
      </c>
      <c r="BH157" s="200">
        <f>IF(N157="sníž. přenesená",J157,0)</f>
        <v>0</v>
      </c>
      <c r="BI157" s="200">
        <f>IF(N157="nulová",J157,0)</f>
        <v>0</v>
      </c>
      <c r="BJ157" s="18" t="s">
        <v>82</v>
      </c>
      <c r="BK157" s="200">
        <f>ROUND(I157*H157,2)</f>
        <v>0</v>
      </c>
      <c r="BL157" s="18" t="s">
        <v>279</v>
      </c>
      <c r="BM157" s="199" t="s">
        <v>381</v>
      </c>
    </row>
    <row r="158" spans="1:47" s="2" customFormat="1" ht="19.5">
      <c r="A158" s="35"/>
      <c r="B158" s="36"/>
      <c r="C158" s="37"/>
      <c r="D158" s="201" t="s">
        <v>185</v>
      </c>
      <c r="E158" s="37"/>
      <c r="F158" s="202" t="s">
        <v>1706</v>
      </c>
      <c r="G158" s="37"/>
      <c r="H158" s="37"/>
      <c r="I158" s="203"/>
      <c r="J158" s="37"/>
      <c r="K158" s="37"/>
      <c r="L158" s="40"/>
      <c r="M158" s="204"/>
      <c r="N158" s="205"/>
      <c r="O158" s="72"/>
      <c r="P158" s="72"/>
      <c r="Q158" s="72"/>
      <c r="R158" s="72"/>
      <c r="S158" s="72"/>
      <c r="T158" s="73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8" t="s">
        <v>185</v>
      </c>
      <c r="AU158" s="18" t="s">
        <v>82</v>
      </c>
    </row>
    <row r="159" spans="1:47" s="2" customFormat="1" ht="19.5">
      <c r="A159" s="35"/>
      <c r="B159" s="36"/>
      <c r="C159" s="37"/>
      <c r="D159" s="201" t="s">
        <v>386</v>
      </c>
      <c r="E159" s="37"/>
      <c r="F159" s="229" t="s">
        <v>1707</v>
      </c>
      <c r="G159" s="37"/>
      <c r="H159" s="37"/>
      <c r="I159" s="203"/>
      <c r="J159" s="37"/>
      <c r="K159" s="37"/>
      <c r="L159" s="40"/>
      <c r="M159" s="204"/>
      <c r="N159" s="205"/>
      <c r="O159" s="72"/>
      <c r="P159" s="72"/>
      <c r="Q159" s="72"/>
      <c r="R159" s="72"/>
      <c r="S159" s="72"/>
      <c r="T159" s="73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8" t="s">
        <v>386</v>
      </c>
      <c r="AU159" s="18" t="s">
        <v>82</v>
      </c>
    </row>
    <row r="160" spans="1:65" s="2" customFormat="1" ht="34.9" customHeight="1">
      <c r="A160" s="35"/>
      <c r="B160" s="36"/>
      <c r="C160" s="188" t="s">
        <v>286</v>
      </c>
      <c r="D160" s="188" t="s">
        <v>178</v>
      </c>
      <c r="E160" s="189" t="s">
        <v>1708</v>
      </c>
      <c r="F160" s="190" t="s">
        <v>1709</v>
      </c>
      <c r="G160" s="191" t="s">
        <v>181</v>
      </c>
      <c r="H160" s="192">
        <v>1.5</v>
      </c>
      <c r="I160" s="193"/>
      <c r="J160" s="194">
        <f>ROUND(I160*H160,2)</f>
        <v>0</v>
      </c>
      <c r="K160" s="190" t="s">
        <v>1</v>
      </c>
      <c r="L160" s="40"/>
      <c r="M160" s="195" t="s">
        <v>1</v>
      </c>
      <c r="N160" s="196" t="s">
        <v>39</v>
      </c>
      <c r="O160" s="72"/>
      <c r="P160" s="197">
        <f>O160*H160</f>
        <v>0</v>
      </c>
      <c r="Q160" s="197">
        <v>0</v>
      </c>
      <c r="R160" s="197">
        <f>Q160*H160</f>
        <v>0</v>
      </c>
      <c r="S160" s="197">
        <v>0</v>
      </c>
      <c r="T160" s="198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9" t="s">
        <v>279</v>
      </c>
      <c r="AT160" s="199" t="s">
        <v>178</v>
      </c>
      <c r="AU160" s="199" t="s">
        <v>82</v>
      </c>
      <c r="AY160" s="18" t="s">
        <v>175</v>
      </c>
      <c r="BE160" s="200">
        <f>IF(N160="základní",J160,0)</f>
        <v>0</v>
      </c>
      <c r="BF160" s="200">
        <f>IF(N160="snížená",J160,0)</f>
        <v>0</v>
      </c>
      <c r="BG160" s="200">
        <f>IF(N160="zákl. přenesená",J160,0)</f>
        <v>0</v>
      </c>
      <c r="BH160" s="200">
        <f>IF(N160="sníž. přenesená",J160,0)</f>
        <v>0</v>
      </c>
      <c r="BI160" s="200">
        <f>IF(N160="nulová",J160,0)</f>
        <v>0</v>
      </c>
      <c r="BJ160" s="18" t="s">
        <v>82</v>
      </c>
      <c r="BK160" s="200">
        <f>ROUND(I160*H160,2)</f>
        <v>0</v>
      </c>
      <c r="BL160" s="18" t="s">
        <v>279</v>
      </c>
      <c r="BM160" s="199" t="s">
        <v>405</v>
      </c>
    </row>
    <row r="161" spans="1:47" s="2" customFormat="1" ht="19.5">
      <c r="A161" s="35"/>
      <c r="B161" s="36"/>
      <c r="C161" s="37"/>
      <c r="D161" s="201" t="s">
        <v>185</v>
      </c>
      <c r="E161" s="37"/>
      <c r="F161" s="202" t="s">
        <v>1709</v>
      </c>
      <c r="G161" s="37"/>
      <c r="H161" s="37"/>
      <c r="I161" s="203"/>
      <c r="J161" s="37"/>
      <c r="K161" s="37"/>
      <c r="L161" s="40"/>
      <c r="M161" s="204"/>
      <c r="N161" s="205"/>
      <c r="O161" s="72"/>
      <c r="P161" s="72"/>
      <c r="Q161" s="72"/>
      <c r="R161" s="72"/>
      <c r="S161" s="72"/>
      <c r="T161" s="73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8" t="s">
        <v>185</v>
      </c>
      <c r="AU161" s="18" t="s">
        <v>82</v>
      </c>
    </row>
    <row r="162" spans="1:65" s="2" customFormat="1" ht="14.45" customHeight="1">
      <c r="A162" s="35"/>
      <c r="B162" s="36"/>
      <c r="C162" s="188" t="s">
        <v>292</v>
      </c>
      <c r="D162" s="188" t="s">
        <v>178</v>
      </c>
      <c r="E162" s="189" t="s">
        <v>1710</v>
      </c>
      <c r="F162" s="190" t="s">
        <v>1711</v>
      </c>
      <c r="G162" s="191" t="s">
        <v>181</v>
      </c>
      <c r="H162" s="192">
        <v>15</v>
      </c>
      <c r="I162" s="193"/>
      <c r="J162" s="194">
        <f>ROUND(I162*H162,2)</f>
        <v>0</v>
      </c>
      <c r="K162" s="190" t="s">
        <v>1</v>
      </c>
      <c r="L162" s="40"/>
      <c r="M162" s="195" t="s">
        <v>1</v>
      </c>
      <c r="N162" s="196" t="s">
        <v>39</v>
      </c>
      <c r="O162" s="72"/>
      <c r="P162" s="197">
        <f>O162*H162</f>
        <v>0</v>
      </c>
      <c r="Q162" s="197">
        <v>0</v>
      </c>
      <c r="R162" s="197">
        <f>Q162*H162</f>
        <v>0</v>
      </c>
      <c r="S162" s="197">
        <v>0</v>
      </c>
      <c r="T162" s="198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9" t="s">
        <v>279</v>
      </c>
      <c r="AT162" s="199" t="s">
        <v>178</v>
      </c>
      <c r="AU162" s="199" t="s">
        <v>82</v>
      </c>
      <c r="AY162" s="18" t="s">
        <v>175</v>
      </c>
      <c r="BE162" s="200">
        <f>IF(N162="základní",J162,0)</f>
        <v>0</v>
      </c>
      <c r="BF162" s="200">
        <f>IF(N162="snížená",J162,0)</f>
        <v>0</v>
      </c>
      <c r="BG162" s="200">
        <f>IF(N162="zákl. přenesená",J162,0)</f>
        <v>0</v>
      </c>
      <c r="BH162" s="200">
        <f>IF(N162="sníž. přenesená",J162,0)</f>
        <v>0</v>
      </c>
      <c r="BI162" s="200">
        <f>IF(N162="nulová",J162,0)</f>
        <v>0</v>
      </c>
      <c r="BJ162" s="18" t="s">
        <v>82</v>
      </c>
      <c r="BK162" s="200">
        <f>ROUND(I162*H162,2)</f>
        <v>0</v>
      </c>
      <c r="BL162" s="18" t="s">
        <v>279</v>
      </c>
      <c r="BM162" s="199" t="s">
        <v>419</v>
      </c>
    </row>
    <row r="163" spans="1:47" s="2" customFormat="1" ht="12">
      <c r="A163" s="35"/>
      <c r="B163" s="36"/>
      <c r="C163" s="37"/>
      <c r="D163" s="201" t="s">
        <v>185</v>
      </c>
      <c r="E163" s="37"/>
      <c r="F163" s="202" t="s">
        <v>1711</v>
      </c>
      <c r="G163" s="37"/>
      <c r="H163" s="37"/>
      <c r="I163" s="203"/>
      <c r="J163" s="37"/>
      <c r="K163" s="37"/>
      <c r="L163" s="40"/>
      <c r="M163" s="204"/>
      <c r="N163" s="205"/>
      <c r="O163" s="72"/>
      <c r="P163" s="72"/>
      <c r="Q163" s="72"/>
      <c r="R163" s="72"/>
      <c r="S163" s="72"/>
      <c r="T163" s="73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8" t="s">
        <v>185</v>
      </c>
      <c r="AU163" s="18" t="s">
        <v>82</v>
      </c>
    </row>
    <row r="164" spans="1:65" s="2" customFormat="1" ht="14.45" customHeight="1">
      <c r="A164" s="35"/>
      <c r="B164" s="36"/>
      <c r="C164" s="188" t="s">
        <v>298</v>
      </c>
      <c r="D164" s="188" t="s">
        <v>178</v>
      </c>
      <c r="E164" s="189" t="s">
        <v>1712</v>
      </c>
      <c r="F164" s="190" t="s">
        <v>1713</v>
      </c>
      <c r="G164" s="191" t="s">
        <v>181</v>
      </c>
      <c r="H164" s="192">
        <v>1.5</v>
      </c>
      <c r="I164" s="193"/>
      <c r="J164" s="194">
        <f>ROUND(I164*H164,2)</f>
        <v>0</v>
      </c>
      <c r="K164" s="190" t="s">
        <v>1</v>
      </c>
      <c r="L164" s="40"/>
      <c r="M164" s="195" t="s">
        <v>1</v>
      </c>
      <c r="N164" s="196" t="s">
        <v>39</v>
      </c>
      <c r="O164" s="72"/>
      <c r="P164" s="197">
        <f>O164*H164</f>
        <v>0</v>
      </c>
      <c r="Q164" s="197">
        <v>0</v>
      </c>
      <c r="R164" s="197">
        <f>Q164*H164</f>
        <v>0</v>
      </c>
      <c r="S164" s="197">
        <v>0</v>
      </c>
      <c r="T164" s="198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9" t="s">
        <v>279</v>
      </c>
      <c r="AT164" s="199" t="s">
        <v>178</v>
      </c>
      <c r="AU164" s="199" t="s">
        <v>82</v>
      </c>
      <c r="AY164" s="18" t="s">
        <v>175</v>
      </c>
      <c r="BE164" s="200">
        <f>IF(N164="základní",J164,0)</f>
        <v>0</v>
      </c>
      <c r="BF164" s="200">
        <f>IF(N164="snížená",J164,0)</f>
        <v>0</v>
      </c>
      <c r="BG164" s="200">
        <f>IF(N164="zákl. přenesená",J164,0)</f>
        <v>0</v>
      </c>
      <c r="BH164" s="200">
        <f>IF(N164="sníž. přenesená",J164,0)</f>
        <v>0</v>
      </c>
      <c r="BI164" s="200">
        <f>IF(N164="nulová",J164,0)</f>
        <v>0</v>
      </c>
      <c r="BJ164" s="18" t="s">
        <v>82</v>
      </c>
      <c r="BK164" s="200">
        <f>ROUND(I164*H164,2)</f>
        <v>0</v>
      </c>
      <c r="BL164" s="18" t="s">
        <v>279</v>
      </c>
      <c r="BM164" s="199" t="s">
        <v>428</v>
      </c>
    </row>
    <row r="165" spans="1:47" s="2" customFormat="1" ht="12">
      <c r="A165" s="35"/>
      <c r="B165" s="36"/>
      <c r="C165" s="37"/>
      <c r="D165" s="201" t="s">
        <v>185</v>
      </c>
      <c r="E165" s="37"/>
      <c r="F165" s="202" t="s">
        <v>1713</v>
      </c>
      <c r="G165" s="37"/>
      <c r="H165" s="37"/>
      <c r="I165" s="203"/>
      <c r="J165" s="37"/>
      <c r="K165" s="37"/>
      <c r="L165" s="40"/>
      <c r="M165" s="204"/>
      <c r="N165" s="205"/>
      <c r="O165" s="72"/>
      <c r="P165" s="72"/>
      <c r="Q165" s="72"/>
      <c r="R165" s="72"/>
      <c r="S165" s="72"/>
      <c r="T165" s="73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8" t="s">
        <v>185</v>
      </c>
      <c r="AU165" s="18" t="s">
        <v>82</v>
      </c>
    </row>
    <row r="166" spans="2:63" s="12" customFormat="1" ht="25.9" customHeight="1">
      <c r="B166" s="172"/>
      <c r="C166" s="173"/>
      <c r="D166" s="174" t="s">
        <v>73</v>
      </c>
      <c r="E166" s="175" t="s">
        <v>84</v>
      </c>
      <c r="F166" s="175" t="s">
        <v>1714</v>
      </c>
      <c r="G166" s="173"/>
      <c r="H166" s="173"/>
      <c r="I166" s="176"/>
      <c r="J166" s="177">
        <f>BK166</f>
        <v>0</v>
      </c>
      <c r="K166" s="173"/>
      <c r="L166" s="178"/>
      <c r="M166" s="179"/>
      <c r="N166" s="180"/>
      <c r="O166" s="180"/>
      <c r="P166" s="181">
        <f>SUM(P167:P173)</f>
        <v>0</v>
      </c>
      <c r="Q166" s="180"/>
      <c r="R166" s="181">
        <f>SUM(R167:R173)</f>
        <v>0</v>
      </c>
      <c r="S166" s="180"/>
      <c r="T166" s="182">
        <f>SUM(T167:T173)</f>
        <v>0</v>
      </c>
      <c r="AR166" s="183" t="s">
        <v>82</v>
      </c>
      <c r="AT166" s="184" t="s">
        <v>73</v>
      </c>
      <c r="AU166" s="184" t="s">
        <v>74</v>
      </c>
      <c r="AY166" s="183" t="s">
        <v>175</v>
      </c>
      <c r="BK166" s="185">
        <f>SUM(BK167:BK173)</f>
        <v>0</v>
      </c>
    </row>
    <row r="167" spans="1:65" s="2" customFormat="1" ht="22.15" customHeight="1">
      <c r="A167" s="35"/>
      <c r="B167" s="36"/>
      <c r="C167" s="188" t="s">
        <v>303</v>
      </c>
      <c r="D167" s="188" t="s">
        <v>178</v>
      </c>
      <c r="E167" s="189" t="s">
        <v>1715</v>
      </c>
      <c r="F167" s="190" t="s">
        <v>1716</v>
      </c>
      <c r="G167" s="191" t="s">
        <v>1644</v>
      </c>
      <c r="H167" s="192">
        <v>1</v>
      </c>
      <c r="I167" s="193"/>
      <c r="J167" s="194">
        <f>ROUND(I167*H167,2)</f>
        <v>0</v>
      </c>
      <c r="K167" s="190" t="s">
        <v>1</v>
      </c>
      <c r="L167" s="40"/>
      <c r="M167" s="195" t="s">
        <v>1</v>
      </c>
      <c r="N167" s="196" t="s">
        <v>39</v>
      </c>
      <c r="O167" s="72"/>
      <c r="P167" s="197">
        <f>O167*H167</f>
        <v>0</v>
      </c>
      <c r="Q167" s="197">
        <v>0</v>
      </c>
      <c r="R167" s="197">
        <f>Q167*H167</f>
        <v>0</v>
      </c>
      <c r="S167" s="197">
        <v>0</v>
      </c>
      <c r="T167" s="198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99" t="s">
        <v>279</v>
      </c>
      <c r="AT167" s="199" t="s">
        <v>178</v>
      </c>
      <c r="AU167" s="199" t="s">
        <v>82</v>
      </c>
      <c r="AY167" s="18" t="s">
        <v>175</v>
      </c>
      <c r="BE167" s="200">
        <f>IF(N167="základní",J167,0)</f>
        <v>0</v>
      </c>
      <c r="BF167" s="200">
        <f>IF(N167="snížená",J167,0)</f>
        <v>0</v>
      </c>
      <c r="BG167" s="200">
        <f>IF(N167="zákl. přenesená",J167,0)</f>
        <v>0</v>
      </c>
      <c r="BH167" s="200">
        <f>IF(N167="sníž. přenesená",J167,0)</f>
        <v>0</v>
      </c>
      <c r="BI167" s="200">
        <f>IF(N167="nulová",J167,0)</f>
        <v>0</v>
      </c>
      <c r="BJ167" s="18" t="s">
        <v>82</v>
      </c>
      <c r="BK167" s="200">
        <f>ROUND(I167*H167,2)</f>
        <v>0</v>
      </c>
      <c r="BL167" s="18" t="s">
        <v>279</v>
      </c>
      <c r="BM167" s="199" t="s">
        <v>439</v>
      </c>
    </row>
    <row r="168" spans="1:47" s="2" customFormat="1" ht="12">
      <c r="A168" s="35"/>
      <c r="B168" s="36"/>
      <c r="C168" s="37"/>
      <c r="D168" s="201" t="s">
        <v>185</v>
      </c>
      <c r="E168" s="37"/>
      <c r="F168" s="202" t="s">
        <v>1716</v>
      </c>
      <c r="G168" s="37"/>
      <c r="H168" s="37"/>
      <c r="I168" s="203"/>
      <c r="J168" s="37"/>
      <c r="K168" s="37"/>
      <c r="L168" s="40"/>
      <c r="M168" s="204"/>
      <c r="N168" s="205"/>
      <c r="O168" s="72"/>
      <c r="P168" s="72"/>
      <c r="Q168" s="72"/>
      <c r="R168" s="72"/>
      <c r="S168" s="72"/>
      <c r="T168" s="73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8" t="s">
        <v>185</v>
      </c>
      <c r="AU168" s="18" t="s">
        <v>82</v>
      </c>
    </row>
    <row r="169" spans="1:65" s="2" customFormat="1" ht="14.45" customHeight="1">
      <c r="A169" s="35"/>
      <c r="B169" s="36"/>
      <c r="C169" s="188" t="s">
        <v>7</v>
      </c>
      <c r="D169" s="188" t="s">
        <v>178</v>
      </c>
      <c r="E169" s="189" t="s">
        <v>1717</v>
      </c>
      <c r="F169" s="190" t="s">
        <v>1718</v>
      </c>
      <c r="G169" s="191" t="s">
        <v>1644</v>
      </c>
      <c r="H169" s="192">
        <v>1</v>
      </c>
      <c r="I169" s="193"/>
      <c r="J169" s="194">
        <f>ROUND(I169*H169,2)</f>
        <v>0</v>
      </c>
      <c r="K169" s="190" t="s">
        <v>1</v>
      </c>
      <c r="L169" s="40"/>
      <c r="M169" s="195" t="s">
        <v>1</v>
      </c>
      <c r="N169" s="196" t="s">
        <v>39</v>
      </c>
      <c r="O169" s="72"/>
      <c r="P169" s="197">
        <f>O169*H169</f>
        <v>0</v>
      </c>
      <c r="Q169" s="197">
        <v>0</v>
      </c>
      <c r="R169" s="197">
        <f>Q169*H169</f>
        <v>0</v>
      </c>
      <c r="S169" s="197">
        <v>0</v>
      </c>
      <c r="T169" s="198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99" t="s">
        <v>279</v>
      </c>
      <c r="AT169" s="199" t="s">
        <v>178</v>
      </c>
      <c r="AU169" s="199" t="s">
        <v>82</v>
      </c>
      <c r="AY169" s="18" t="s">
        <v>175</v>
      </c>
      <c r="BE169" s="200">
        <f>IF(N169="základní",J169,0)</f>
        <v>0</v>
      </c>
      <c r="BF169" s="200">
        <f>IF(N169="snížená",J169,0)</f>
        <v>0</v>
      </c>
      <c r="BG169" s="200">
        <f>IF(N169="zákl. přenesená",J169,0)</f>
        <v>0</v>
      </c>
      <c r="BH169" s="200">
        <f>IF(N169="sníž. přenesená",J169,0)</f>
        <v>0</v>
      </c>
      <c r="BI169" s="200">
        <f>IF(N169="nulová",J169,0)</f>
        <v>0</v>
      </c>
      <c r="BJ169" s="18" t="s">
        <v>82</v>
      </c>
      <c r="BK169" s="200">
        <f>ROUND(I169*H169,2)</f>
        <v>0</v>
      </c>
      <c r="BL169" s="18" t="s">
        <v>279</v>
      </c>
      <c r="BM169" s="199" t="s">
        <v>450</v>
      </c>
    </row>
    <row r="170" spans="1:47" s="2" customFormat="1" ht="12">
      <c r="A170" s="35"/>
      <c r="B170" s="36"/>
      <c r="C170" s="37"/>
      <c r="D170" s="201" t="s">
        <v>185</v>
      </c>
      <c r="E170" s="37"/>
      <c r="F170" s="202" t="s">
        <v>1718</v>
      </c>
      <c r="G170" s="37"/>
      <c r="H170" s="37"/>
      <c r="I170" s="203"/>
      <c r="J170" s="37"/>
      <c r="K170" s="37"/>
      <c r="L170" s="40"/>
      <c r="M170" s="204"/>
      <c r="N170" s="205"/>
      <c r="O170" s="72"/>
      <c r="P170" s="72"/>
      <c r="Q170" s="72"/>
      <c r="R170" s="72"/>
      <c r="S170" s="72"/>
      <c r="T170" s="73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8" t="s">
        <v>185</v>
      </c>
      <c r="AU170" s="18" t="s">
        <v>82</v>
      </c>
    </row>
    <row r="171" spans="1:65" s="2" customFormat="1" ht="22.15" customHeight="1">
      <c r="A171" s="35"/>
      <c r="B171" s="36"/>
      <c r="C171" s="188" t="s">
        <v>314</v>
      </c>
      <c r="D171" s="188" t="s">
        <v>178</v>
      </c>
      <c r="E171" s="189" t="s">
        <v>1719</v>
      </c>
      <c r="F171" s="190" t="s">
        <v>1720</v>
      </c>
      <c r="G171" s="191" t="s">
        <v>1703</v>
      </c>
      <c r="H171" s="192">
        <v>10</v>
      </c>
      <c r="I171" s="193"/>
      <c r="J171" s="194">
        <f>ROUND(I171*H171,2)</f>
        <v>0</v>
      </c>
      <c r="K171" s="190" t="s">
        <v>1</v>
      </c>
      <c r="L171" s="40"/>
      <c r="M171" s="195" t="s">
        <v>1</v>
      </c>
      <c r="N171" s="196" t="s">
        <v>39</v>
      </c>
      <c r="O171" s="72"/>
      <c r="P171" s="197">
        <f>O171*H171</f>
        <v>0</v>
      </c>
      <c r="Q171" s="197">
        <v>0</v>
      </c>
      <c r="R171" s="197">
        <f>Q171*H171</f>
        <v>0</v>
      </c>
      <c r="S171" s="197">
        <v>0</v>
      </c>
      <c r="T171" s="198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99" t="s">
        <v>279</v>
      </c>
      <c r="AT171" s="199" t="s">
        <v>178</v>
      </c>
      <c r="AU171" s="199" t="s">
        <v>82</v>
      </c>
      <c r="AY171" s="18" t="s">
        <v>175</v>
      </c>
      <c r="BE171" s="200">
        <f>IF(N171="základní",J171,0)</f>
        <v>0</v>
      </c>
      <c r="BF171" s="200">
        <f>IF(N171="snížená",J171,0)</f>
        <v>0</v>
      </c>
      <c r="BG171" s="200">
        <f>IF(N171="zákl. přenesená",J171,0)</f>
        <v>0</v>
      </c>
      <c r="BH171" s="200">
        <f>IF(N171="sníž. přenesená",J171,0)</f>
        <v>0</v>
      </c>
      <c r="BI171" s="200">
        <f>IF(N171="nulová",J171,0)</f>
        <v>0</v>
      </c>
      <c r="BJ171" s="18" t="s">
        <v>82</v>
      </c>
      <c r="BK171" s="200">
        <f>ROUND(I171*H171,2)</f>
        <v>0</v>
      </c>
      <c r="BL171" s="18" t="s">
        <v>279</v>
      </c>
      <c r="BM171" s="199" t="s">
        <v>463</v>
      </c>
    </row>
    <row r="172" spans="1:47" s="2" customFormat="1" ht="12">
      <c r="A172" s="35"/>
      <c r="B172" s="36"/>
      <c r="C172" s="37"/>
      <c r="D172" s="201" t="s">
        <v>185</v>
      </c>
      <c r="E172" s="37"/>
      <c r="F172" s="202" t="s">
        <v>1720</v>
      </c>
      <c r="G172" s="37"/>
      <c r="H172" s="37"/>
      <c r="I172" s="203"/>
      <c r="J172" s="37"/>
      <c r="K172" s="37"/>
      <c r="L172" s="40"/>
      <c r="M172" s="204"/>
      <c r="N172" s="205"/>
      <c r="O172" s="72"/>
      <c r="P172" s="72"/>
      <c r="Q172" s="72"/>
      <c r="R172" s="72"/>
      <c r="S172" s="72"/>
      <c r="T172" s="73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8" t="s">
        <v>185</v>
      </c>
      <c r="AU172" s="18" t="s">
        <v>82</v>
      </c>
    </row>
    <row r="173" spans="1:47" s="2" customFormat="1" ht="19.5">
      <c r="A173" s="35"/>
      <c r="B173" s="36"/>
      <c r="C173" s="37"/>
      <c r="D173" s="201" t="s">
        <v>386</v>
      </c>
      <c r="E173" s="37"/>
      <c r="F173" s="229" t="s">
        <v>1721</v>
      </c>
      <c r="G173" s="37"/>
      <c r="H173" s="37"/>
      <c r="I173" s="203"/>
      <c r="J173" s="37"/>
      <c r="K173" s="37"/>
      <c r="L173" s="40"/>
      <c r="M173" s="204"/>
      <c r="N173" s="205"/>
      <c r="O173" s="72"/>
      <c r="P173" s="72"/>
      <c r="Q173" s="72"/>
      <c r="R173" s="72"/>
      <c r="S173" s="72"/>
      <c r="T173" s="73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8" t="s">
        <v>386</v>
      </c>
      <c r="AU173" s="18" t="s">
        <v>82</v>
      </c>
    </row>
    <row r="174" spans="2:63" s="12" customFormat="1" ht="25.9" customHeight="1">
      <c r="B174" s="172"/>
      <c r="C174" s="173"/>
      <c r="D174" s="174" t="s">
        <v>73</v>
      </c>
      <c r="E174" s="175" t="s">
        <v>1722</v>
      </c>
      <c r="F174" s="175" t="s">
        <v>1557</v>
      </c>
      <c r="G174" s="173"/>
      <c r="H174" s="173"/>
      <c r="I174" s="176"/>
      <c r="J174" s="177">
        <f>BK174</f>
        <v>0</v>
      </c>
      <c r="K174" s="173"/>
      <c r="L174" s="178"/>
      <c r="M174" s="179"/>
      <c r="N174" s="180"/>
      <c r="O174" s="180"/>
      <c r="P174" s="181">
        <f>SUM(P175:P190)</f>
        <v>0</v>
      </c>
      <c r="Q174" s="180"/>
      <c r="R174" s="181">
        <f>SUM(R175:R190)</f>
        <v>0</v>
      </c>
      <c r="S174" s="180"/>
      <c r="T174" s="182">
        <f>SUM(T175:T190)</f>
        <v>0</v>
      </c>
      <c r="AR174" s="183" t="s">
        <v>176</v>
      </c>
      <c r="AT174" s="184" t="s">
        <v>73</v>
      </c>
      <c r="AU174" s="184" t="s">
        <v>74</v>
      </c>
      <c r="AY174" s="183" t="s">
        <v>175</v>
      </c>
      <c r="BK174" s="185">
        <f>SUM(BK175:BK190)</f>
        <v>0</v>
      </c>
    </row>
    <row r="175" spans="1:65" s="2" customFormat="1" ht="14.45" customHeight="1">
      <c r="A175" s="35"/>
      <c r="B175" s="36"/>
      <c r="C175" s="188" t="s">
        <v>321</v>
      </c>
      <c r="D175" s="188" t="s">
        <v>178</v>
      </c>
      <c r="E175" s="189" t="s">
        <v>1723</v>
      </c>
      <c r="F175" s="190" t="s">
        <v>1724</v>
      </c>
      <c r="G175" s="191" t="s">
        <v>1559</v>
      </c>
      <c r="H175" s="192">
        <v>1</v>
      </c>
      <c r="I175" s="193"/>
      <c r="J175" s="194">
        <f>ROUND(I175*H175,2)</f>
        <v>0</v>
      </c>
      <c r="K175" s="190" t="s">
        <v>1</v>
      </c>
      <c r="L175" s="40"/>
      <c r="M175" s="195" t="s">
        <v>1</v>
      </c>
      <c r="N175" s="196" t="s">
        <v>39</v>
      </c>
      <c r="O175" s="72"/>
      <c r="P175" s="197">
        <f>O175*H175</f>
        <v>0</v>
      </c>
      <c r="Q175" s="197">
        <v>0</v>
      </c>
      <c r="R175" s="197">
        <f>Q175*H175</f>
        <v>0</v>
      </c>
      <c r="S175" s="197">
        <v>0</v>
      </c>
      <c r="T175" s="198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99" t="s">
        <v>279</v>
      </c>
      <c r="AT175" s="199" t="s">
        <v>178</v>
      </c>
      <c r="AU175" s="199" t="s">
        <v>82</v>
      </c>
      <c r="AY175" s="18" t="s">
        <v>175</v>
      </c>
      <c r="BE175" s="200">
        <f>IF(N175="základní",J175,0)</f>
        <v>0</v>
      </c>
      <c r="BF175" s="200">
        <f>IF(N175="snížená",J175,0)</f>
        <v>0</v>
      </c>
      <c r="BG175" s="200">
        <f>IF(N175="zákl. přenesená",J175,0)</f>
        <v>0</v>
      </c>
      <c r="BH175" s="200">
        <f>IF(N175="sníž. přenesená",J175,0)</f>
        <v>0</v>
      </c>
      <c r="BI175" s="200">
        <f>IF(N175="nulová",J175,0)</f>
        <v>0</v>
      </c>
      <c r="BJ175" s="18" t="s">
        <v>82</v>
      </c>
      <c r="BK175" s="200">
        <f>ROUND(I175*H175,2)</f>
        <v>0</v>
      </c>
      <c r="BL175" s="18" t="s">
        <v>279</v>
      </c>
      <c r="BM175" s="199" t="s">
        <v>1725</v>
      </c>
    </row>
    <row r="176" spans="1:47" s="2" customFormat="1" ht="12">
      <c r="A176" s="35"/>
      <c r="B176" s="36"/>
      <c r="C176" s="37"/>
      <c r="D176" s="201" t="s">
        <v>185</v>
      </c>
      <c r="E176" s="37"/>
      <c r="F176" s="202" t="s">
        <v>1724</v>
      </c>
      <c r="G176" s="37"/>
      <c r="H176" s="37"/>
      <c r="I176" s="203"/>
      <c r="J176" s="37"/>
      <c r="K176" s="37"/>
      <c r="L176" s="40"/>
      <c r="M176" s="204"/>
      <c r="N176" s="205"/>
      <c r="O176" s="72"/>
      <c r="P176" s="72"/>
      <c r="Q176" s="72"/>
      <c r="R176" s="72"/>
      <c r="S176" s="72"/>
      <c r="T176" s="73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8" t="s">
        <v>185</v>
      </c>
      <c r="AU176" s="18" t="s">
        <v>82</v>
      </c>
    </row>
    <row r="177" spans="1:65" s="2" customFormat="1" ht="14.45" customHeight="1">
      <c r="A177" s="35"/>
      <c r="B177" s="36"/>
      <c r="C177" s="188" t="s">
        <v>326</v>
      </c>
      <c r="D177" s="188" t="s">
        <v>178</v>
      </c>
      <c r="E177" s="189" t="s">
        <v>1726</v>
      </c>
      <c r="F177" s="190" t="s">
        <v>1727</v>
      </c>
      <c r="G177" s="191" t="s">
        <v>1559</v>
      </c>
      <c r="H177" s="192">
        <v>1</v>
      </c>
      <c r="I177" s="193"/>
      <c r="J177" s="194">
        <f>ROUND(I177*H177,2)</f>
        <v>0</v>
      </c>
      <c r="K177" s="190" t="s">
        <v>1</v>
      </c>
      <c r="L177" s="40"/>
      <c r="M177" s="195" t="s">
        <v>1</v>
      </c>
      <c r="N177" s="196" t="s">
        <v>39</v>
      </c>
      <c r="O177" s="72"/>
      <c r="P177" s="197">
        <f>O177*H177</f>
        <v>0</v>
      </c>
      <c r="Q177" s="197">
        <v>0</v>
      </c>
      <c r="R177" s="197">
        <f>Q177*H177</f>
        <v>0</v>
      </c>
      <c r="S177" s="197">
        <v>0</v>
      </c>
      <c r="T177" s="198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9" t="s">
        <v>279</v>
      </c>
      <c r="AT177" s="199" t="s">
        <v>178</v>
      </c>
      <c r="AU177" s="199" t="s">
        <v>82</v>
      </c>
      <c r="AY177" s="18" t="s">
        <v>175</v>
      </c>
      <c r="BE177" s="200">
        <f>IF(N177="základní",J177,0)</f>
        <v>0</v>
      </c>
      <c r="BF177" s="200">
        <f>IF(N177="snížená",J177,0)</f>
        <v>0</v>
      </c>
      <c r="BG177" s="200">
        <f>IF(N177="zákl. přenesená",J177,0)</f>
        <v>0</v>
      </c>
      <c r="BH177" s="200">
        <f>IF(N177="sníž. přenesená",J177,0)</f>
        <v>0</v>
      </c>
      <c r="BI177" s="200">
        <f>IF(N177="nulová",J177,0)</f>
        <v>0</v>
      </c>
      <c r="BJ177" s="18" t="s">
        <v>82</v>
      </c>
      <c r="BK177" s="200">
        <f>ROUND(I177*H177,2)</f>
        <v>0</v>
      </c>
      <c r="BL177" s="18" t="s">
        <v>279</v>
      </c>
      <c r="BM177" s="199" t="s">
        <v>1728</v>
      </c>
    </row>
    <row r="178" spans="1:47" s="2" customFormat="1" ht="12">
      <c r="A178" s="35"/>
      <c r="B178" s="36"/>
      <c r="C178" s="37"/>
      <c r="D178" s="201" t="s">
        <v>185</v>
      </c>
      <c r="E178" s="37"/>
      <c r="F178" s="202" t="s">
        <v>1727</v>
      </c>
      <c r="G178" s="37"/>
      <c r="H178" s="37"/>
      <c r="I178" s="203"/>
      <c r="J178" s="37"/>
      <c r="K178" s="37"/>
      <c r="L178" s="40"/>
      <c r="M178" s="204"/>
      <c r="N178" s="205"/>
      <c r="O178" s="72"/>
      <c r="P178" s="72"/>
      <c r="Q178" s="72"/>
      <c r="R178" s="72"/>
      <c r="S178" s="72"/>
      <c r="T178" s="73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8" t="s">
        <v>185</v>
      </c>
      <c r="AU178" s="18" t="s">
        <v>82</v>
      </c>
    </row>
    <row r="179" spans="1:65" s="2" customFormat="1" ht="14.45" customHeight="1">
      <c r="A179" s="35"/>
      <c r="B179" s="36"/>
      <c r="C179" s="188" t="s">
        <v>332</v>
      </c>
      <c r="D179" s="188" t="s">
        <v>178</v>
      </c>
      <c r="E179" s="189" t="s">
        <v>1729</v>
      </c>
      <c r="F179" s="190" t="s">
        <v>1730</v>
      </c>
      <c r="G179" s="191" t="s">
        <v>1559</v>
      </c>
      <c r="H179" s="192">
        <v>1</v>
      </c>
      <c r="I179" s="193"/>
      <c r="J179" s="194">
        <f>ROUND(I179*H179,2)</f>
        <v>0</v>
      </c>
      <c r="K179" s="190" t="s">
        <v>1</v>
      </c>
      <c r="L179" s="40"/>
      <c r="M179" s="195" t="s">
        <v>1</v>
      </c>
      <c r="N179" s="196" t="s">
        <v>39</v>
      </c>
      <c r="O179" s="72"/>
      <c r="P179" s="197">
        <f>O179*H179</f>
        <v>0</v>
      </c>
      <c r="Q179" s="197">
        <v>0</v>
      </c>
      <c r="R179" s="197">
        <f>Q179*H179</f>
        <v>0</v>
      </c>
      <c r="S179" s="197">
        <v>0</v>
      </c>
      <c r="T179" s="198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99" t="s">
        <v>279</v>
      </c>
      <c r="AT179" s="199" t="s">
        <v>178</v>
      </c>
      <c r="AU179" s="199" t="s">
        <v>82</v>
      </c>
      <c r="AY179" s="18" t="s">
        <v>175</v>
      </c>
      <c r="BE179" s="200">
        <f>IF(N179="základní",J179,0)</f>
        <v>0</v>
      </c>
      <c r="BF179" s="200">
        <f>IF(N179="snížená",J179,0)</f>
        <v>0</v>
      </c>
      <c r="BG179" s="200">
        <f>IF(N179="zákl. přenesená",J179,0)</f>
        <v>0</v>
      </c>
      <c r="BH179" s="200">
        <f>IF(N179="sníž. přenesená",J179,0)</f>
        <v>0</v>
      </c>
      <c r="BI179" s="200">
        <f>IF(N179="nulová",J179,0)</f>
        <v>0</v>
      </c>
      <c r="BJ179" s="18" t="s">
        <v>82</v>
      </c>
      <c r="BK179" s="200">
        <f>ROUND(I179*H179,2)</f>
        <v>0</v>
      </c>
      <c r="BL179" s="18" t="s">
        <v>279</v>
      </c>
      <c r="BM179" s="199" t="s">
        <v>1731</v>
      </c>
    </row>
    <row r="180" spans="1:47" s="2" customFormat="1" ht="12">
      <c r="A180" s="35"/>
      <c r="B180" s="36"/>
      <c r="C180" s="37"/>
      <c r="D180" s="201" t="s">
        <v>185</v>
      </c>
      <c r="E180" s="37"/>
      <c r="F180" s="202" t="s">
        <v>1732</v>
      </c>
      <c r="G180" s="37"/>
      <c r="H180" s="37"/>
      <c r="I180" s="203"/>
      <c r="J180" s="37"/>
      <c r="K180" s="37"/>
      <c r="L180" s="40"/>
      <c r="M180" s="204"/>
      <c r="N180" s="205"/>
      <c r="O180" s="72"/>
      <c r="P180" s="72"/>
      <c r="Q180" s="72"/>
      <c r="R180" s="72"/>
      <c r="S180" s="72"/>
      <c r="T180" s="73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8" t="s">
        <v>185</v>
      </c>
      <c r="AU180" s="18" t="s">
        <v>82</v>
      </c>
    </row>
    <row r="181" spans="1:65" s="2" customFormat="1" ht="14.45" customHeight="1">
      <c r="A181" s="35"/>
      <c r="B181" s="36"/>
      <c r="C181" s="188" t="s">
        <v>339</v>
      </c>
      <c r="D181" s="188" t="s">
        <v>178</v>
      </c>
      <c r="E181" s="189" t="s">
        <v>1733</v>
      </c>
      <c r="F181" s="190" t="s">
        <v>1734</v>
      </c>
      <c r="G181" s="191" t="s">
        <v>1559</v>
      </c>
      <c r="H181" s="192">
        <v>1</v>
      </c>
      <c r="I181" s="193"/>
      <c r="J181" s="194">
        <f>ROUND(I181*H181,2)</f>
        <v>0</v>
      </c>
      <c r="K181" s="190" t="s">
        <v>1</v>
      </c>
      <c r="L181" s="40"/>
      <c r="M181" s="195" t="s">
        <v>1</v>
      </c>
      <c r="N181" s="196" t="s">
        <v>39</v>
      </c>
      <c r="O181" s="72"/>
      <c r="P181" s="197">
        <f>O181*H181</f>
        <v>0</v>
      </c>
      <c r="Q181" s="197">
        <v>0</v>
      </c>
      <c r="R181" s="197">
        <f>Q181*H181</f>
        <v>0</v>
      </c>
      <c r="S181" s="197">
        <v>0</v>
      </c>
      <c r="T181" s="198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99" t="s">
        <v>279</v>
      </c>
      <c r="AT181" s="199" t="s">
        <v>178</v>
      </c>
      <c r="AU181" s="199" t="s">
        <v>82</v>
      </c>
      <c r="AY181" s="18" t="s">
        <v>175</v>
      </c>
      <c r="BE181" s="200">
        <f>IF(N181="základní",J181,0)</f>
        <v>0</v>
      </c>
      <c r="BF181" s="200">
        <f>IF(N181="snížená",J181,0)</f>
        <v>0</v>
      </c>
      <c r="BG181" s="200">
        <f>IF(N181="zákl. přenesená",J181,0)</f>
        <v>0</v>
      </c>
      <c r="BH181" s="200">
        <f>IF(N181="sníž. přenesená",J181,0)</f>
        <v>0</v>
      </c>
      <c r="BI181" s="200">
        <f>IF(N181="nulová",J181,0)</f>
        <v>0</v>
      </c>
      <c r="BJ181" s="18" t="s">
        <v>82</v>
      </c>
      <c r="BK181" s="200">
        <f>ROUND(I181*H181,2)</f>
        <v>0</v>
      </c>
      <c r="BL181" s="18" t="s">
        <v>279</v>
      </c>
      <c r="BM181" s="199" t="s">
        <v>1735</v>
      </c>
    </row>
    <row r="182" spans="1:47" s="2" customFormat="1" ht="12">
      <c r="A182" s="35"/>
      <c r="B182" s="36"/>
      <c r="C182" s="37"/>
      <c r="D182" s="201" t="s">
        <v>185</v>
      </c>
      <c r="E182" s="37"/>
      <c r="F182" s="202" t="s">
        <v>1734</v>
      </c>
      <c r="G182" s="37"/>
      <c r="H182" s="37"/>
      <c r="I182" s="203"/>
      <c r="J182" s="37"/>
      <c r="K182" s="37"/>
      <c r="L182" s="40"/>
      <c r="M182" s="204"/>
      <c r="N182" s="205"/>
      <c r="O182" s="72"/>
      <c r="P182" s="72"/>
      <c r="Q182" s="72"/>
      <c r="R182" s="72"/>
      <c r="S182" s="72"/>
      <c r="T182" s="73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8" t="s">
        <v>185</v>
      </c>
      <c r="AU182" s="18" t="s">
        <v>82</v>
      </c>
    </row>
    <row r="183" spans="1:65" s="2" customFormat="1" ht="14.45" customHeight="1">
      <c r="A183" s="35"/>
      <c r="B183" s="36"/>
      <c r="C183" s="188" t="s">
        <v>347</v>
      </c>
      <c r="D183" s="188" t="s">
        <v>178</v>
      </c>
      <c r="E183" s="189" t="s">
        <v>1736</v>
      </c>
      <c r="F183" s="190" t="s">
        <v>1737</v>
      </c>
      <c r="G183" s="191" t="s">
        <v>1559</v>
      </c>
      <c r="H183" s="192">
        <v>1</v>
      </c>
      <c r="I183" s="193"/>
      <c r="J183" s="194">
        <f>ROUND(I183*H183,2)</f>
        <v>0</v>
      </c>
      <c r="K183" s="190" t="s">
        <v>1</v>
      </c>
      <c r="L183" s="40"/>
      <c r="M183" s="195" t="s">
        <v>1</v>
      </c>
      <c r="N183" s="196" t="s">
        <v>39</v>
      </c>
      <c r="O183" s="72"/>
      <c r="P183" s="197">
        <f>O183*H183</f>
        <v>0</v>
      </c>
      <c r="Q183" s="197">
        <v>0</v>
      </c>
      <c r="R183" s="197">
        <f>Q183*H183</f>
        <v>0</v>
      </c>
      <c r="S183" s="197">
        <v>0</v>
      </c>
      <c r="T183" s="198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99" t="s">
        <v>279</v>
      </c>
      <c r="AT183" s="199" t="s">
        <v>178</v>
      </c>
      <c r="AU183" s="199" t="s">
        <v>82</v>
      </c>
      <c r="AY183" s="18" t="s">
        <v>175</v>
      </c>
      <c r="BE183" s="200">
        <f>IF(N183="základní",J183,0)</f>
        <v>0</v>
      </c>
      <c r="BF183" s="200">
        <f>IF(N183="snížená",J183,0)</f>
        <v>0</v>
      </c>
      <c r="BG183" s="200">
        <f>IF(N183="zákl. přenesená",J183,0)</f>
        <v>0</v>
      </c>
      <c r="BH183" s="200">
        <f>IF(N183="sníž. přenesená",J183,0)</f>
        <v>0</v>
      </c>
      <c r="BI183" s="200">
        <f>IF(N183="nulová",J183,0)</f>
        <v>0</v>
      </c>
      <c r="BJ183" s="18" t="s">
        <v>82</v>
      </c>
      <c r="BK183" s="200">
        <f>ROUND(I183*H183,2)</f>
        <v>0</v>
      </c>
      <c r="BL183" s="18" t="s">
        <v>279</v>
      </c>
      <c r="BM183" s="199" t="s">
        <v>1738</v>
      </c>
    </row>
    <row r="184" spans="1:47" s="2" customFormat="1" ht="12">
      <c r="A184" s="35"/>
      <c r="B184" s="36"/>
      <c r="C184" s="37"/>
      <c r="D184" s="201" t="s">
        <v>185</v>
      </c>
      <c r="E184" s="37"/>
      <c r="F184" s="202" t="s">
        <v>1737</v>
      </c>
      <c r="G184" s="37"/>
      <c r="H184" s="37"/>
      <c r="I184" s="203"/>
      <c r="J184" s="37"/>
      <c r="K184" s="37"/>
      <c r="L184" s="40"/>
      <c r="M184" s="204"/>
      <c r="N184" s="205"/>
      <c r="O184" s="72"/>
      <c r="P184" s="72"/>
      <c r="Q184" s="72"/>
      <c r="R184" s="72"/>
      <c r="S184" s="72"/>
      <c r="T184" s="73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8" t="s">
        <v>185</v>
      </c>
      <c r="AU184" s="18" t="s">
        <v>82</v>
      </c>
    </row>
    <row r="185" spans="1:65" s="2" customFormat="1" ht="14.45" customHeight="1">
      <c r="A185" s="35"/>
      <c r="B185" s="36"/>
      <c r="C185" s="188" t="s">
        <v>354</v>
      </c>
      <c r="D185" s="188" t="s">
        <v>178</v>
      </c>
      <c r="E185" s="189" t="s">
        <v>1739</v>
      </c>
      <c r="F185" s="190" t="s">
        <v>1740</v>
      </c>
      <c r="G185" s="191" t="s">
        <v>1559</v>
      </c>
      <c r="H185" s="192">
        <v>1</v>
      </c>
      <c r="I185" s="193"/>
      <c r="J185" s="194">
        <f>ROUND(I185*H185,2)</f>
        <v>0</v>
      </c>
      <c r="K185" s="190" t="s">
        <v>1</v>
      </c>
      <c r="L185" s="40"/>
      <c r="M185" s="195" t="s">
        <v>1</v>
      </c>
      <c r="N185" s="196" t="s">
        <v>39</v>
      </c>
      <c r="O185" s="72"/>
      <c r="P185" s="197">
        <f>O185*H185</f>
        <v>0</v>
      </c>
      <c r="Q185" s="197">
        <v>0</v>
      </c>
      <c r="R185" s="197">
        <f>Q185*H185</f>
        <v>0</v>
      </c>
      <c r="S185" s="197">
        <v>0</v>
      </c>
      <c r="T185" s="198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99" t="s">
        <v>279</v>
      </c>
      <c r="AT185" s="199" t="s">
        <v>178</v>
      </c>
      <c r="AU185" s="199" t="s">
        <v>82</v>
      </c>
      <c r="AY185" s="18" t="s">
        <v>175</v>
      </c>
      <c r="BE185" s="200">
        <f>IF(N185="základní",J185,0)</f>
        <v>0</v>
      </c>
      <c r="BF185" s="200">
        <f>IF(N185="snížená",J185,0)</f>
        <v>0</v>
      </c>
      <c r="BG185" s="200">
        <f>IF(N185="zákl. přenesená",J185,0)</f>
        <v>0</v>
      </c>
      <c r="BH185" s="200">
        <f>IF(N185="sníž. přenesená",J185,0)</f>
        <v>0</v>
      </c>
      <c r="BI185" s="200">
        <f>IF(N185="nulová",J185,0)</f>
        <v>0</v>
      </c>
      <c r="BJ185" s="18" t="s">
        <v>82</v>
      </c>
      <c r="BK185" s="200">
        <f>ROUND(I185*H185,2)</f>
        <v>0</v>
      </c>
      <c r="BL185" s="18" t="s">
        <v>279</v>
      </c>
      <c r="BM185" s="199" t="s">
        <v>1741</v>
      </c>
    </row>
    <row r="186" spans="1:47" s="2" customFormat="1" ht="12">
      <c r="A186" s="35"/>
      <c r="B186" s="36"/>
      <c r="C186" s="37"/>
      <c r="D186" s="201" t="s">
        <v>185</v>
      </c>
      <c r="E186" s="37"/>
      <c r="F186" s="202" t="s">
        <v>1740</v>
      </c>
      <c r="G186" s="37"/>
      <c r="H186" s="37"/>
      <c r="I186" s="203"/>
      <c r="J186" s="37"/>
      <c r="K186" s="37"/>
      <c r="L186" s="40"/>
      <c r="M186" s="204"/>
      <c r="N186" s="205"/>
      <c r="O186" s="72"/>
      <c r="P186" s="72"/>
      <c r="Q186" s="72"/>
      <c r="R186" s="72"/>
      <c r="S186" s="72"/>
      <c r="T186" s="73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8" t="s">
        <v>185</v>
      </c>
      <c r="AU186" s="18" t="s">
        <v>82</v>
      </c>
    </row>
    <row r="187" spans="1:65" s="2" customFormat="1" ht="14.45" customHeight="1">
      <c r="A187" s="35"/>
      <c r="B187" s="36"/>
      <c r="C187" s="188" t="s">
        <v>360</v>
      </c>
      <c r="D187" s="188" t="s">
        <v>178</v>
      </c>
      <c r="E187" s="189" t="s">
        <v>1742</v>
      </c>
      <c r="F187" s="190" t="s">
        <v>1743</v>
      </c>
      <c r="G187" s="191" t="s">
        <v>1559</v>
      </c>
      <c r="H187" s="192">
        <v>1</v>
      </c>
      <c r="I187" s="193"/>
      <c r="J187" s="194">
        <f>ROUND(I187*H187,2)</f>
        <v>0</v>
      </c>
      <c r="K187" s="190" t="s">
        <v>1</v>
      </c>
      <c r="L187" s="40"/>
      <c r="M187" s="195" t="s">
        <v>1</v>
      </c>
      <c r="N187" s="196" t="s">
        <v>39</v>
      </c>
      <c r="O187" s="72"/>
      <c r="P187" s="197">
        <f>O187*H187</f>
        <v>0</v>
      </c>
      <c r="Q187" s="197">
        <v>0</v>
      </c>
      <c r="R187" s="197">
        <f>Q187*H187</f>
        <v>0</v>
      </c>
      <c r="S187" s="197">
        <v>0</v>
      </c>
      <c r="T187" s="198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99" t="s">
        <v>279</v>
      </c>
      <c r="AT187" s="199" t="s">
        <v>178</v>
      </c>
      <c r="AU187" s="199" t="s">
        <v>82</v>
      </c>
      <c r="AY187" s="18" t="s">
        <v>175</v>
      </c>
      <c r="BE187" s="200">
        <f>IF(N187="základní",J187,0)</f>
        <v>0</v>
      </c>
      <c r="BF187" s="200">
        <f>IF(N187="snížená",J187,0)</f>
        <v>0</v>
      </c>
      <c r="BG187" s="200">
        <f>IF(N187="zákl. přenesená",J187,0)</f>
        <v>0</v>
      </c>
      <c r="BH187" s="200">
        <f>IF(N187="sníž. přenesená",J187,0)</f>
        <v>0</v>
      </c>
      <c r="BI187" s="200">
        <f>IF(N187="nulová",J187,0)</f>
        <v>0</v>
      </c>
      <c r="BJ187" s="18" t="s">
        <v>82</v>
      </c>
      <c r="BK187" s="200">
        <f>ROUND(I187*H187,2)</f>
        <v>0</v>
      </c>
      <c r="BL187" s="18" t="s">
        <v>279</v>
      </c>
      <c r="BM187" s="199" t="s">
        <v>1744</v>
      </c>
    </row>
    <row r="188" spans="1:47" s="2" customFormat="1" ht="12">
      <c r="A188" s="35"/>
      <c r="B188" s="36"/>
      <c r="C188" s="37"/>
      <c r="D188" s="201" t="s">
        <v>185</v>
      </c>
      <c r="E188" s="37"/>
      <c r="F188" s="202" t="s">
        <v>1743</v>
      </c>
      <c r="G188" s="37"/>
      <c r="H188" s="37"/>
      <c r="I188" s="203"/>
      <c r="J188" s="37"/>
      <c r="K188" s="37"/>
      <c r="L188" s="40"/>
      <c r="M188" s="204"/>
      <c r="N188" s="205"/>
      <c r="O188" s="72"/>
      <c r="P188" s="72"/>
      <c r="Q188" s="72"/>
      <c r="R188" s="72"/>
      <c r="S188" s="72"/>
      <c r="T188" s="73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8" t="s">
        <v>185</v>
      </c>
      <c r="AU188" s="18" t="s">
        <v>82</v>
      </c>
    </row>
    <row r="189" spans="1:65" s="2" customFormat="1" ht="14.45" customHeight="1">
      <c r="A189" s="35"/>
      <c r="B189" s="36"/>
      <c r="C189" s="188" t="s">
        <v>368</v>
      </c>
      <c r="D189" s="188" t="s">
        <v>178</v>
      </c>
      <c r="E189" s="189" t="s">
        <v>1745</v>
      </c>
      <c r="F189" s="190" t="s">
        <v>1746</v>
      </c>
      <c r="G189" s="191" t="s">
        <v>1559</v>
      </c>
      <c r="H189" s="192">
        <v>1</v>
      </c>
      <c r="I189" s="193"/>
      <c r="J189" s="194">
        <f>ROUND(I189*H189,2)</f>
        <v>0</v>
      </c>
      <c r="K189" s="190" t="s">
        <v>1</v>
      </c>
      <c r="L189" s="40"/>
      <c r="M189" s="195" t="s">
        <v>1</v>
      </c>
      <c r="N189" s="196" t="s">
        <v>39</v>
      </c>
      <c r="O189" s="72"/>
      <c r="P189" s="197">
        <f>O189*H189</f>
        <v>0</v>
      </c>
      <c r="Q189" s="197">
        <v>0</v>
      </c>
      <c r="R189" s="197">
        <f>Q189*H189</f>
        <v>0</v>
      </c>
      <c r="S189" s="197">
        <v>0</v>
      </c>
      <c r="T189" s="198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99" t="s">
        <v>279</v>
      </c>
      <c r="AT189" s="199" t="s">
        <v>178</v>
      </c>
      <c r="AU189" s="199" t="s">
        <v>82</v>
      </c>
      <c r="AY189" s="18" t="s">
        <v>175</v>
      </c>
      <c r="BE189" s="200">
        <f>IF(N189="základní",J189,0)</f>
        <v>0</v>
      </c>
      <c r="BF189" s="200">
        <f>IF(N189="snížená",J189,0)</f>
        <v>0</v>
      </c>
      <c r="BG189" s="200">
        <f>IF(N189="zákl. přenesená",J189,0)</f>
        <v>0</v>
      </c>
      <c r="BH189" s="200">
        <f>IF(N189="sníž. přenesená",J189,0)</f>
        <v>0</v>
      </c>
      <c r="BI189" s="200">
        <f>IF(N189="nulová",J189,0)</f>
        <v>0</v>
      </c>
      <c r="BJ189" s="18" t="s">
        <v>82</v>
      </c>
      <c r="BK189" s="200">
        <f>ROUND(I189*H189,2)</f>
        <v>0</v>
      </c>
      <c r="BL189" s="18" t="s">
        <v>279</v>
      </c>
      <c r="BM189" s="199" t="s">
        <v>1747</v>
      </c>
    </row>
    <row r="190" spans="1:47" s="2" customFormat="1" ht="12">
      <c r="A190" s="35"/>
      <c r="B190" s="36"/>
      <c r="C190" s="37"/>
      <c r="D190" s="201" t="s">
        <v>185</v>
      </c>
      <c r="E190" s="37"/>
      <c r="F190" s="202" t="s">
        <v>1746</v>
      </c>
      <c r="G190" s="37"/>
      <c r="H190" s="37"/>
      <c r="I190" s="203"/>
      <c r="J190" s="37"/>
      <c r="K190" s="37"/>
      <c r="L190" s="40"/>
      <c r="M190" s="262"/>
      <c r="N190" s="263"/>
      <c r="O190" s="264"/>
      <c r="P190" s="264"/>
      <c r="Q190" s="264"/>
      <c r="R190" s="264"/>
      <c r="S190" s="264"/>
      <c r="T190" s="26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8" t="s">
        <v>185</v>
      </c>
      <c r="AU190" s="18" t="s">
        <v>82</v>
      </c>
    </row>
    <row r="191" spans="1:31" s="2" customFormat="1" ht="6.95" customHeight="1">
      <c r="A191" s="35"/>
      <c r="B191" s="55"/>
      <c r="C191" s="56"/>
      <c r="D191" s="56"/>
      <c r="E191" s="56"/>
      <c r="F191" s="56"/>
      <c r="G191" s="56"/>
      <c r="H191" s="56"/>
      <c r="I191" s="56"/>
      <c r="J191" s="56"/>
      <c r="K191" s="56"/>
      <c r="L191" s="40"/>
      <c r="M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</row>
  </sheetData>
  <sheetProtection algorithmName="SHA-512" hashValue="LOcZfGVGpyYlUf54cG+M7FECELdrd6TfJVrYuCAXeu4DeIPq2O15qocLdJnn8IdzhJA8UAGcPD9m4RMgI3PHAg==" saltValue="NC/KRii6AQSJdOV6x8UHBSWakeZf5fDIo8a46YymCy72OzwocUC83Sv3qUpabEbiYH7c7jmdtDdaJH7A/U2YfQ==" spinCount="100000" sheet="1" objects="1" scenarios="1" formatColumns="0" formatRows="0" autoFilter="0"/>
  <autoFilter ref="C118:K190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7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AT2" s="18" t="s">
        <v>102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1"/>
      <c r="AT3" s="18" t="s">
        <v>84</v>
      </c>
    </row>
    <row r="4" spans="2:46" s="1" customFormat="1" ht="24.95" customHeight="1">
      <c r="B4" s="21"/>
      <c r="D4" s="112" t="s">
        <v>107</v>
      </c>
      <c r="L4" s="21"/>
      <c r="M4" s="11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4" t="s">
        <v>16</v>
      </c>
      <c r="L6" s="21"/>
    </row>
    <row r="7" spans="2:12" s="1" customFormat="1" ht="14.45" customHeight="1">
      <c r="B7" s="21"/>
      <c r="E7" s="325" t="str">
        <f>'Rekapitulace stavby'!K6</f>
        <v>Vybudování pokojů záchranářů</v>
      </c>
      <c r="F7" s="326"/>
      <c r="G7" s="326"/>
      <c r="H7" s="326"/>
      <c r="L7" s="21"/>
    </row>
    <row r="8" spans="1:31" s="2" customFormat="1" ht="12" customHeight="1">
      <c r="A8" s="35"/>
      <c r="B8" s="40"/>
      <c r="C8" s="35"/>
      <c r="D8" s="114" t="s">
        <v>116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5.6" customHeight="1">
      <c r="A9" s="35"/>
      <c r="B9" s="40"/>
      <c r="C9" s="35"/>
      <c r="D9" s="35"/>
      <c r="E9" s="327" t="s">
        <v>1748</v>
      </c>
      <c r="F9" s="328"/>
      <c r="G9" s="328"/>
      <c r="H9" s="328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4" t="s">
        <v>18</v>
      </c>
      <c r="E11" s="35"/>
      <c r="F11" s="115" t="s">
        <v>1</v>
      </c>
      <c r="G11" s="35"/>
      <c r="H11" s="35"/>
      <c r="I11" s="114" t="s">
        <v>19</v>
      </c>
      <c r="J11" s="115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4" t="s">
        <v>20</v>
      </c>
      <c r="E12" s="35"/>
      <c r="F12" s="115" t="s">
        <v>25</v>
      </c>
      <c r="G12" s="35"/>
      <c r="H12" s="35"/>
      <c r="I12" s="114" t="s">
        <v>22</v>
      </c>
      <c r="J12" s="116" t="str">
        <f>'Rekapitulace stavby'!AN8</f>
        <v>Vyplň údaj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4" t="s">
        <v>23</v>
      </c>
      <c r="E14" s="35"/>
      <c r="F14" s="35"/>
      <c r="G14" s="35"/>
      <c r="H14" s="35"/>
      <c r="I14" s="114" t="s">
        <v>24</v>
      </c>
      <c r="J14" s="115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5" t="str">
        <f>IF('Rekapitulace stavby'!E11="","",'Rekapitulace stavby'!E11)</f>
        <v xml:space="preserve"> </v>
      </c>
      <c r="F15" s="35"/>
      <c r="G15" s="35"/>
      <c r="H15" s="35"/>
      <c r="I15" s="114" t="s">
        <v>26</v>
      </c>
      <c r="J15" s="115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4" t="s">
        <v>27</v>
      </c>
      <c r="E17" s="35"/>
      <c r="F17" s="35"/>
      <c r="G17" s="35"/>
      <c r="H17" s="35"/>
      <c r="I17" s="114" t="s">
        <v>24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9" t="str">
        <f>'Rekapitulace stavby'!E14</f>
        <v>Vyplň údaj</v>
      </c>
      <c r="F18" s="330"/>
      <c r="G18" s="330"/>
      <c r="H18" s="330"/>
      <c r="I18" s="114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4" t="s">
        <v>29</v>
      </c>
      <c r="E20" s="35"/>
      <c r="F20" s="35"/>
      <c r="G20" s="35"/>
      <c r="H20" s="35"/>
      <c r="I20" s="114" t="s">
        <v>24</v>
      </c>
      <c r="J20" s="115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5" t="str">
        <f>IF('Rekapitulace stavby'!E17="","",'Rekapitulace stavby'!E17)</f>
        <v xml:space="preserve"> </v>
      </c>
      <c r="F21" s="35"/>
      <c r="G21" s="35"/>
      <c r="H21" s="35"/>
      <c r="I21" s="114" t="s">
        <v>26</v>
      </c>
      <c r="J21" s="115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4" t="s">
        <v>31</v>
      </c>
      <c r="E23" s="35"/>
      <c r="F23" s="35"/>
      <c r="G23" s="35"/>
      <c r="H23" s="35"/>
      <c r="I23" s="114" t="s">
        <v>24</v>
      </c>
      <c r="J23" s="115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5" t="str">
        <f>IF('Rekapitulace stavby'!E20="","",'Rekapitulace stavby'!E20)</f>
        <v xml:space="preserve"> </v>
      </c>
      <c r="F24" s="35"/>
      <c r="G24" s="35"/>
      <c r="H24" s="35"/>
      <c r="I24" s="114" t="s">
        <v>26</v>
      </c>
      <c r="J24" s="115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4" t="s">
        <v>32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4.45" customHeight="1">
      <c r="A27" s="117"/>
      <c r="B27" s="118"/>
      <c r="C27" s="117"/>
      <c r="D27" s="117"/>
      <c r="E27" s="331" t="s">
        <v>1</v>
      </c>
      <c r="F27" s="331"/>
      <c r="G27" s="331"/>
      <c r="H27" s="331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0"/>
      <c r="E29" s="120"/>
      <c r="F29" s="120"/>
      <c r="G29" s="120"/>
      <c r="H29" s="120"/>
      <c r="I29" s="120"/>
      <c r="J29" s="120"/>
      <c r="K29" s="120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1" t="s">
        <v>34</v>
      </c>
      <c r="E30" s="35"/>
      <c r="F30" s="35"/>
      <c r="G30" s="35"/>
      <c r="H30" s="35"/>
      <c r="I30" s="35"/>
      <c r="J30" s="122">
        <f>ROUND(J120,2)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0"/>
      <c r="E31" s="120"/>
      <c r="F31" s="120"/>
      <c r="G31" s="120"/>
      <c r="H31" s="120"/>
      <c r="I31" s="120"/>
      <c r="J31" s="120"/>
      <c r="K31" s="120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3" t="s">
        <v>36</v>
      </c>
      <c r="G32" s="35"/>
      <c r="H32" s="35"/>
      <c r="I32" s="123" t="s">
        <v>35</v>
      </c>
      <c r="J32" s="123" t="s">
        <v>37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4" t="s">
        <v>38</v>
      </c>
      <c r="E33" s="114" t="s">
        <v>39</v>
      </c>
      <c r="F33" s="125">
        <f>ROUND((SUM(BE120:BE136)),2)</f>
        <v>0</v>
      </c>
      <c r="G33" s="35"/>
      <c r="H33" s="35"/>
      <c r="I33" s="126">
        <v>0.21</v>
      </c>
      <c r="J33" s="125">
        <f>ROUND(((SUM(BE120:BE136))*I33),2)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4" t="s">
        <v>40</v>
      </c>
      <c r="F34" s="125">
        <f>ROUND((SUM(BF120:BF136)),2)</f>
        <v>0</v>
      </c>
      <c r="G34" s="35"/>
      <c r="H34" s="35"/>
      <c r="I34" s="126">
        <v>0.12</v>
      </c>
      <c r="J34" s="125">
        <f>ROUND(((SUM(BF120:BF136))*I34),2)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4" t="s">
        <v>41</v>
      </c>
      <c r="F35" s="125">
        <f>ROUND((SUM(BG120:BG136)),2)</f>
        <v>0</v>
      </c>
      <c r="G35" s="35"/>
      <c r="H35" s="35"/>
      <c r="I35" s="126">
        <v>0.21</v>
      </c>
      <c r="J35" s="125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4" t="s">
        <v>42</v>
      </c>
      <c r="F36" s="125">
        <f>ROUND((SUM(BH120:BH136)),2)</f>
        <v>0</v>
      </c>
      <c r="G36" s="35"/>
      <c r="H36" s="35"/>
      <c r="I36" s="126">
        <v>0.12</v>
      </c>
      <c r="J36" s="125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4" t="s">
        <v>43</v>
      </c>
      <c r="F37" s="125">
        <f>ROUND((SUM(BI120:BI136)),2)</f>
        <v>0</v>
      </c>
      <c r="G37" s="35"/>
      <c r="H37" s="35"/>
      <c r="I37" s="126">
        <v>0</v>
      </c>
      <c r="J37" s="125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7"/>
      <c r="D39" s="128" t="s">
        <v>44</v>
      </c>
      <c r="E39" s="129"/>
      <c r="F39" s="129"/>
      <c r="G39" s="130" t="s">
        <v>45</v>
      </c>
      <c r="H39" s="131" t="s">
        <v>46</v>
      </c>
      <c r="I39" s="129"/>
      <c r="J39" s="132">
        <f>SUM(J30:J37)</f>
        <v>0</v>
      </c>
      <c r="K39" s="133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4" t="s">
        <v>47</v>
      </c>
      <c r="E50" s="135"/>
      <c r="F50" s="135"/>
      <c r="G50" s="134" t="s">
        <v>48</v>
      </c>
      <c r="H50" s="135"/>
      <c r="I50" s="135"/>
      <c r="J50" s="135"/>
      <c r="K50" s="135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6" t="s">
        <v>49</v>
      </c>
      <c r="E61" s="137"/>
      <c r="F61" s="138" t="s">
        <v>50</v>
      </c>
      <c r="G61" s="136" t="s">
        <v>49</v>
      </c>
      <c r="H61" s="137"/>
      <c r="I61" s="137"/>
      <c r="J61" s="139" t="s">
        <v>50</v>
      </c>
      <c r="K61" s="137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4" t="s">
        <v>51</v>
      </c>
      <c r="E65" s="140"/>
      <c r="F65" s="140"/>
      <c r="G65" s="134" t="s">
        <v>52</v>
      </c>
      <c r="H65" s="140"/>
      <c r="I65" s="140"/>
      <c r="J65" s="140"/>
      <c r="K65" s="140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6" t="s">
        <v>49</v>
      </c>
      <c r="E76" s="137"/>
      <c r="F76" s="138" t="s">
        <v>50</v>
      </c>
      <c r="G76" s="136" t="s">
        <v>49</v>
      </c>
      <c r="H76" s="137"/>
      <c r="I76" s="137"/>
      <c r="J76" s="139" t="s">
        <v>50</v>
      </c>
      <c r="K76" s="137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1"/>
      <c r="C77" s="142"/>
      <c r="D77" s="142"/>
      <c r="E77" s="142"/>
      <c r="F77" s="142"/>
      <c r="G77" s="142"/>
      <c r="H77" s="142"/>
      <c r="I77" s="142"/>
      <c r="J77" s="142"/>
      <c r="K77" s="14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3"/>
      <c r="C81" s="144"/>
      <c r="D81" s="144"/>
      <c r="E81" s="144"/>
      <c r="F81" s="144"/>
      <c r="G81" s="144"/>
      <c r="H81" s="144"/>
      <c r="I81" s="144"/>
      <c r="J81" s="144"/>
      <c r="K81" s="144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137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4.45" customHeight="1">
      <c r="A85" s="35"/>
      <c r="B85" s="36"/>
      <c r="C85" s="37"/>
      <c r="D85" s="37"/>
      <c r="E85" s="323" t="str">
        <f>E7</f>
        <v>Vybudování pokojů záchranářů</v>
      </c>
      <c r="F85" s="324"/>
      <c r="G85" s="324"/>
      <c r="H85" s="324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116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5.6" customHeight="1">
      <c r="A87" s="35"/>
      <c r="B87" s="36"/>
      <c r="C87" s="37"/>
      <c r="D87" s="37"/>
      <c r="E87" s="311" t="str">
        <f>E9</f>
        <v>vrn - Vedlejší a ostatní náklady</v>
      </c>
      <c r="F87" s="322"/>
      <c r="G87" s="322"/>
      <c r="H87" s="322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30" t="s">
        <v>22</v>
      </c>
      <c r="J89" s="67" t="str">
        <f>IF(J12="","",J12)</f>
        <v>Vyplň údaj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6" customHeight="1">
      <c r="A91" s="35"/>
      <c r="B91" s="36"/>
      <c r="C91" s="30" t="s">
        <v>23</v>
      </c>
      <c r="D91" s="37"/>
      <c r="E91" s="37"/>
      <c r="F91" s="28" t="str">
        <f>E15</f>
        <v xml:space="preserve"> </v>
      </c>
      <c r="G91" s="37"/>
      <c r="H91" s="37"/>
      <c r="I91" s="30" t="s">
        <v>29</v>
      </c>
      <c r="J91" s="33" t="str">
        <f>E21</f>
        <v xml:space="preserve"> 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6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31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5" t="s">
        <v>138</v>
      </c>
      <c r="D94" s="146"/>
      <c r="E94" s="146"/>
      <c r="F94" s="146"/>
      <c r="G94" s="146"/>
      <c r="H94" s="146"/>
      <c r="I94" s="146"/>
      <c r="J94" s="147" t="s">
        <v>139</v>
      </c>
      <c r="K94" s="146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8" t="s">
        <v>140</v>
      </c>
      <c r="D96" s="37"/>
      <c r="E96" s="37"/>
      <c r="F96" s="37"/>
      <c r="G96" s="37"/>
      <c r="H96" s="37"/>
      <c r="I96" s="37"/>
      <c r="J96" s="85">
        <f>J120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141</v>
      </c>
    </row>
    <row r="97" spans="2:12" s="9" customFormat="1" ht="24.95" customHeight="1">
      <c r="B97" s="149"/>
      <c r="C97" s="150"/>
      <c r="D97" s="151" t="s">
        <v>1749</v>
      </c>
      <c r="E97" s="152"/>
      <c r="F97" s="152"/>
      <c r="G97" s="152"/>
      <c r="H97" s="152"/>
      <c r="I97" s="152"/>
      <c r="J97" s="153">
        <f>J121</f>
        <v>0</v>
      </c>
      <c r="K97" s="150"/>
      <c r="L97" s="154"/>
    </row>
    <row r="98" spans="2:12" s="10" customFormat="1" ht="19.9" customHeight="1">
      <c r="B98" s="155"/>
      <c r="C98" s="156"/>
      <c r="D98" s="157" t="s">
        <v>1750</v>
      </c>
      <c r="E98" s="158"/>
      <c r="F98" s="158"/>
      <c r="G98" s="158"/>
      <c r="H98" s="158"/>
      <c r="I98" s="158"/>
      <c r="J98" s="159">
        <f>J122</f>
        <v>0</v>
      </c>
      <c r="K98" s="156"/>
      <c r="L98" s="160"/>
    </row>
    <row r="99" spans="2:12" s="10" customFormat="1" ht="19.9" customHeight="1">
      <c r="B99" s="155"/>
      <c r="C99" s="156"/>
      <c r="D99" s="157" t="s">
        <v>1751</v>
      </c>
      <c r="E99" s="158"/>
      <c r="F99" s="158"/>
      <c r="G99" s="158"/>
      <c r="H99" s="158"/>
      <c r="I99" s="158"/>
      <c r="J99" s="159">
        <f>J129</f>
        <v>0</v>
      </c>
      <c r="K99" s="156"/>
      <c r="L99" s="160"/>
    </row>
    <row r="100" spans="2:12" s="10" customFormat="1" ht="19.9" customHeight="1">
      <c r="B100" s="155"/>
      <c r="C100" s="156"/>
      <c r="D100" s="157" t="s">
        <v>1752</v>
      </c>
      <c r="E100" s="158"/>
      <c r="F100" s="158"/>
      <c r="G100" s="158"/>
      <c r="H100" s="158"/>
      <c r="I100" s="158"/>
      <c r="J100" s="159">
        <f>J133</f>
        <v>0</v>
      </c>
      <c r="K100" s="156"/>
      <c r="L100" s="160"/>
    </row>
    <row r="101" spans="1:31" s="2" customFormat="1" ht="21.75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52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31" s="2" customFormat="1" ht="6.95" customHeight="1">
      <c r="A102" s="35"/>
      <c r="B102" s="55"/>
      <c r="C102" s="56"/>
      <c r="D102" s="56"/>
      <c r="E102" s="56"/>
      <c r="F102" s="56"/>
      <c r="G102" s="56"/>
      <c r="H102" s="56"/>
      <c r="I102" s="56"/>
      <c r="J102" s="56"/>
      <c r="K102" s="56"/>
      <c r="L102" s="52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6" spans="1:31" s="2" customFormat="1" ht="6.95" customHeight="1">
      <c r="A106" s="35"/>
      <c r="B106" s="57"/>
      <c r="C106" s="58"/>
      <c r="D106" s="58"/>
      <c r="E106" s="58"/>
      <c r="F106" s="58"/>
      <c r="G106" s="58"/>
      <c r="H106" s="58"/>
      <c r="I106" s="58"/>
      <c r="J106" s="58"/>
      <c r="K106" s="58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24.95" customHeight="1">
      <c r="A107" s="35"/>
      <c r="B107" s="36"/>
      <c r="C107" s="24" t="s">
        <v>160</v>
      </c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5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30" t="s">
        <v>16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4.45" customHeight="1">
      <c r="A110" s="35"/>
      <c r="B110" s="36"/>
      <c r="C110" s="37"/>
      <c r="D110" s="37"/>
      <c r="E110" s="323" t="str">
        <f>E7</f>
        <v>Vybudování pokojů záchranářů</v>
      </c>
      <c r="F110" s="324"/>
      <c r="G110" s="324"/>
      <c r="H110" s="324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116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5.6" customHeight="1">
      <c r="A112" s="35"/>
      <c r="B112" s="36"/>
      <c r="C112" s="37"/>
      <c r="D112" s="37"/>
      <c r="E112" s="311" t="str">
        <f>E9</f>
        <v>vrn - Vedlejší a ostatní náklady</v>
      </c>
      <c r="F112" s="322"/>
      <c r="G112" s="322"/>
      <c r="H112" s="322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30" t="s">
        <v>20</v>
      </c>
      <c r="D114" s="37"/>
      <c r="E114" s="37"/>
      <c r="F114" s="28" t="str">
        <f>F12</f>
        <v xml:space="preserve"> </v>
      </c>
      <c r="G114" s="37"/>
      <c r="H114" s="37"/>
      <c r="I114" s="30" t="s">
        <v>22</v>
      </c>
      <c r="J114" s="67" t="str">
        <f>IF(J12="","",J12)</f>
        <v>Vyplň údaj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5.6" customHeight="1">
      <c r="A116" s="35"/>
      <c r="B116" s="36"/>
      <c r="C116" s="30" t="s">
        <v>23</v>
      </c>
      <c r="D116" s="37"/>
      <c r="E116" s="37"/>
      <c r="F116" s="28" t="str">
        <f>E15</f>
        <v xml:space="preserve"> </v>
      </c>
      <c r="G116" s="37"/>
      <c r="H116" s="37"/>
      <c r="I116" s="30" t="s">
        <v>29</v>
      </c>
      <c r="J116" s="33" t="str">
        <f>E21</f>
        <v xml:space="preserve"> 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5.6" customHeight="1">
      <c r="A117" s="35"/>
      <c r="B117" s="36"/>
      <c r="C117" s="30" t="s">
        <v>27</v>
      </c>
      <c r="D117" s="37"/>
      <c r="E117" s="37"/>
      <c r="F117" s="28" t="str">
        <f>IF(E18="","",E18)</f>
        <v>Vyplň údaj</v>
      </c>
      <c r="G117" s="37"/>
      <c r="H117" s="37"/>
      <c r="I117" s="30" t="s">
        <v>31</v>
      </c>
      <c r="J117" s="33" t="str">
        <f>E24</f>
        <v xml:space="preserve"> </v>
      </c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0.3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11" customFormat="1" ht="29.25" customHeight="1">
      <c r="A119" s="161"/>
      <c r="B119" s="162"/>
      <c r="C119" s="163" t="s">
        <v>161</v>
      </c>
      <c r="D119" s="164" t="s">
        <v>59</v>
      </c>
      <c r="E119" s="164" t="s">
        <v>55</v>
      </c>
      <c r="F119" s="164" t="s">
        <v>56</v>
      </c>
      <c r="G119" s="164" t="s">
        <v>162</v>
      </c>
      <c r="H119" s="164" t="s">
        <v>163</v>
      </c>
      <c r="I119" s="164" t="s">
        <v>164</v>
      </c>
      <c r="J119" s="164" t="s">
        <v>139</v>
      </c>
      <c r="K119" s="165" t="s">
        <v>165</v>
      </c>
      <c r="L119" s="166"/>
      <c r="M119" s="76" t="s">
        <v>1</v>
      </c>
      <c r="N119" s="77" t="s">
        <v>38</v>
      </c>
      <c r="O119" s="77" t="s">
        <v>166</v>
      </c>
      <c r="P119" s="77" t="s">
        <v>167</v>
      </c>
      <c r="Q119" s="77" t="s">
        <v>168</v>
      </c>
      <c r="R119" s="77" t="s">
        <v>169</v>
      </c>
      <c r="S119" s="77" t="s">
        <v>170</v>
      </c>
      <c r="T119" s="78" t="s">
        <v>171</v>
      </c>
      <c r="U119" s="161"/>
      <c r="V119" s="161"/>
      <c r="W119" s="161"/>
      <c r="X119" s="161"/>
      <c r="Y119" s="161"/>
      <c r="Z119" s="161"/>
      <c r="AA119" s="161"/>
      <c r="AB119" s="161"/>
      <c r="AC119" s="161"/>
      <c r="AD119" s="161"/>
      <c r="AE119" s="161"/>
    </row>
    <row r="120" spans="1:63" s="2" customFormat="1" ht="22.9" customHeight="1">
      <c r="A120" s="35"/>
      <c r="B120" s="36"/>
      <c r="C120" s="83" t="s">
        <v>172</v>
      </c>
      <c r="D120" s="37"/>
      <c r="E120" s="37"/>
      <c r="F120" s="37"/>
      <c r="G120" s="37"/>
      <c r="H120" s="37"/>
      <c r="I120" s="37"/>
      <c r="J120" s="167">
        <f>BK120</f>
        <v>0</v>
      </c>
      <c r="K120" s="37"/>
      <c r="L120" s="40"/>
      <c r="M120" s="79"/>
      <c r="N120" s="168"/>
      <c r="O120" s="80"/>
      <c r="P120" s="169">
        <f>P121</f>
        <v>0</v>
      </c>
      <c r="Q120" s="80"/>
      <c r="R120" s="169">
        <f>R121</f>
        <v>0</v>
      </c>
      <c r="S120" s="80"/>
      <c r="T120" s="170">
        <f>T121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8" t="s">
        <v>73</v>
      </c>
      <c r="AU120" s="18" t="s">
        <v>141</v>
      </c>
      <c r="BK120" s="171">
        <f>BK121</f>
        <v>0</v>
      </c>
    </row>
    <row r="121" spans="2:63" s="12" customFormat="1" ht="25.9" customHeight="1">
      <c r="B121" s="172"/>
      <c r="C121" s="173"/>
      <c r="D121" s="174" t="s">
        <v>73</v>
      </c>
      <c r="E121" s="175" t="s">
        <v>1753</v>
      </c>
      <c r="F121" s="175" t="s">
        <v>1754</v>
      </c>
      <c r="G121" s="173"/>
      <c r="H121" s="173"/>
      <c r="I121" s="176"/>
      <c r="J121" s="177">
        <f>BK121</f>
        <v>0</v>
      </c>
      <c r="K121" s="173"/>
      <c r="L121" s="178"/>
      <c r="M121" s="179"/>
      <c r="N121" s="180"/>
      <c r="O121" s="180"/>
      <c r="P121" s="181">
        <f>P122+P129+P133</f>
        <v>0</v>
      </c>
      <c r="Q121" s="180"/>
      <c r="R121" s="181">
        <f>R122+R129+R133</f>
        <v>0</v>
      </c>
      <c r="S121" s="180"/>
      <c r="T121" s="182">
        <f>T122+T129+T133</f>
        <v>0</v>
      </c>
      <c r="AR121" s="183" t="s">
        <v>207</v>
      </c>
      <c r="AT121" s="184" t="s">
        <v>73</v>
      </c>
      <c r="AU121" s="184" t="s">
        <v>74</v>
      </c>
      <c r="AY121" s="183" t="s">
        <v>175</v>
      </c>
      <c r="BK121" s="185">
        <f>BK122+BK129+BK133</f>
        <v>0</v>
      </c>
    </row>
    <row r="122" spans="2:63" s="12" customFormat="1" ht="22.9" customHeight="1">
      <c r="B122" s="172"/>
      <c r="C122" s="173"/>
      <c r="D122" s="174" t="s">
        <v>73</v>
      </c>
      <c r="E122" s="186" t="s">
        <v>1755</v>
      </c>
      <c r="F122" s="186" t="s">
        <v>1756</v>
      </c>
      <c r="G122" s="173"/>
      <c r="H122" s="173"/>
      <c r="I122" s="176"/>
      <c r="J122" s="187">
        <f>BK122</f>
        <v>0</v>
      </c>
      <c r="K122" s="173"/>
      <c r="L122" s="178"/>
      <c r="M122" s="179"/>
      <c r="N122" s="180"/>
      <c r="O122" s="180"/>
      <c r="P122" s="181">
        <f>SUM(P123:P128)</f>
        <v>0</v>
      </c>
      <c r="Q122" s="180"/>
      <c r="R122" s="181">
        <f>SUM(R123:R128)</f>
        <v>0</v>
      </c>
      <c r="S122" s="180"/>
      <c r="T122" s="182">
        <f>SUM(T123:T128)</f>
        <v>0</v>
      </c>
      <c r="AR122" s="183" t="s">
        <v>207</v>
      </c>
      <c r="AT122" s="184" t="s">
        <v>73</v>
      </c>
      <c r="AU122" s="184" t="s">
        <v>82</v>
      </c>
      <c r="AY122" s="183" t="s">
        <v>175</v>
      </c>
      <c r="BK122" s="185">
        <f>SUM(BK123:BK128)</f>
        <v>0</v>
      </c>
    </row>
    <row r="123" spans="1:65" s="2" customFormat="1" ht="14.45" customHeight="1">
      <c r="A123" s="35"/>
      <c r="B123" s="36"/>
      <c r="C123" s="188" t="s">
        <v>82</v>
      </c>
      <c r="D123" s="188" t="s">
        <v>178</v>
      </c>
      <c r="E123" s="189" t="s">
        <v>1757</v>
      </c>
      <c r="F123" s="190" t="s">
        <v>1758</v>
      </c>
      <c r="G123" s="191" t="s">
        <v>1559</v>
      </c>
      <c r="H123" s="192">
        <v>1</v>
      </c>
      <c r="I123" s="193"/>
      <c r="J123" s="194">
        <f>ROUND(I123*H123,2)</f>
        <v>0</v>
      </c>
      <c r="K123" s="190" t="s">
        <v>182</v>
      </c>
      <c r="L123" s="40"/>
      <c r="M123" s="195" t="s">
        <v>1</v>
      </c>
      <c r="N123" s="196" t="s">
        <v>39</v>
      </c>
      <c r="O123" s="72"/>
      <c r="P123" s="197">
        <f>O123*H123</f>
        <v>0</v>
      </c>
      <c r="Q123" s="197">
        <v>0</v>
      </c>
      <c r="R123" s="197">
        <f>Q123*H123</f>
        <v>0</v>
      </c>
      <c r="S123" s="197">
        <v>0</v>
      </c>
      <c r="T123" s="198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99" t="s">
        <v>1759</v>
      </c>
      <c r="AT123" s="199" t="s">
        <v>178</v>
      </c>
      <c r="AU123" s="199" t="s">
        <v>84</v>
      </c>
      <c r="AY123" s="18" t="s">
        <v>175</v>
      </c>
      <c r="BE123" s="200">
        <f>IF(N123="základní",J123,0)</f>
        <v>0</v>
      </c>
      <c r="BF123" s="200">
        <f>IF(N123="snížená",J123,0)</f>
        <v>0</v>
      </c>
      <c r="BG123" s="200">
        <f>IF(N123="zákl. přenesená",J123,0)</f>
        <v>0</v>
      </c>
      <c r="BH123" s="200">
        <f>IF(N123="sníž. přenesená",J123,0)</f>
        <v>0</v>
      </c>
      <c r="BI123" s="200">
        <f>IF(N123="nulová",J123,0)</f>
        <v>0</v>
      </c>
      <c r="BJ123" s="18" t="s">
        <v>82</v>
      </c>
      <c r="BK123" s="200">
        <f>ROUND(I123*H123,2)</f>
        <v>0</v>
      </c>
      <c r="BL123" s="18" t="s">
        <v>1759</v>
      </c>
      <c r="BM123" s="199" t="s">
        <v>1760</v>
      </c>
    </row>
    <row r="124" spans="1:47" s="2" customFormat="1" ht="12">
      <c r="A124" s="35"/>
      <c r="B124" s="36"/>
      <c r="C124" s="37"/>
      <c r="D124" s="201" t="s">
        <v>185</v>
      </c>
      <c r="E124" s="37"/>
      <c r="F124" s="202" t="s">
        <v>1758</v>
      </c>
      <c r="G124" s="37"/>
      <c r="H124" s="37"/>
      <c r="I124" s="203"/>
      <c r="J124" s="37"/>
      <c r="K124" s="37"/>
      <c r="L124" s="40"/>
      <c r="M124" s="204"/>
      <c r="N124" s="205"/>
      <c r="O124" s="72"/>
      <c r="P124" s="72"/>
      <c r="Q124" s="72"/>
      <c r="R124" s="72"/>
      <c r="S124" s="72"/>
      <c r="T124" s="73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185</v>
      </c>
      <c r="AU124" s="18" t="s">
        <v>84</v>
      </c>
    </row>
    <row r="125" spans="1:47" s="2" customFormat="1" ht="12">
      <c r="A125" s="35"/>
      <c r="B125" s="36"/>
      <c r="C125" s="37"/>
      <c r="D125" s="206" t="s">
        <v>187</v>
      </c>
      <c r="E125" s="37"/>
      <c r="F125" s="207" t="s">
        <v>1761</v>
      </c>
      <c r="G125" s="37"/>
      <c r="H125" s="37"/>
      <c r="I125" s="203"/>
      <c r="J125" s="37"/>
      <c r="K125" s="37"/>
      <c r="L125" s="40"/>
      <c r="M125" s="204"/>
      <c r="N125" s="205"/>
      <c r="O125" s="72"/>
      <c r="P125" s="72"/>
      <c r="Q125" s="72"/>
      <c r="R125" s="72"/>
      <c r="S125" s="72"/>
      <c r="T125" s="73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187</v>
      </c>
      <c r="AU125" s="18" t="s">
        <v>84</v>
      </c>
    </row>
    <row r="126" spans="1:65" s="2" customFormat="1" ht="14.45" customHeight="1">
      <c r="A126" s="35"/>
      <c r="B126" s="36"/>
      <c r="C126" s="188" t="s">
        <v>84</v>
      </c>
      <c r="D126" s="188" t="s">
        <v>178</v>
      </c>
      <c r="E126" s="189" t="s">
        <v>1762</v>
      </c>
      <c r="F126" s="190" t="s">
        <v>1763</v>
      </c>
      <c r="G126" s="191" t="s">
        <v>1559</v>
      </c>
      <c r="H126" s="192">
        <v>1</v>
      </c>
      <c r="I126" s="193"/>
      <c r="J126" s="194">
        <f>ROUND(I126*H126,2)</f>
        <v>0</v>
      </c>
      <c r="K126" s="190" t="s">
        <v>182</v>
      </c>
      <c r="L126" s="40"/>
      <c r="M126" s="195" t="s">
        <v>1</v>
      </c>
      <c r="N126" s="196" t="s">
        <v>39</v>
      </c>
      <c r="O126" s="72"/>
      <c r="P126" s="197">
        <f>O126*H126</f>
        <v>0</v>
      </c>
      <c r="Q126" s="197">
        <v>0</v>
      </c>
      <c r="R126" s="197">
        <f>Q126*H126</f>
        <v>0</v>
      </c>
      <c r="S126" s="197">
        <v>0</v>
      </c>
      <c r="T126" s="198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9" t="s">
        <v>1759</v>
      </c>
      <c r="AT126" s="199" t="s">
        <v>178</v>
      </c>
      <c r="AU126" s="199" t="s">
        <v>84</v>
      </c>
      <c r="AY126" s="18" t="s">
        <v>175</v>
      </c>
      <c r="BE126" s="200">
        <f>IF(N126="základní",J126,0)</f>
        <v>0</v>
      </c>
      <c r="BF126" s="200">
        <f>IF(N126="snížená",J126,0)</f>
        <v>0</v>
      </c>
      <c r="BG126" s="200">
        <f>IF(N126="zákl. přenesená",J126,0)</f>
        <v>0</v>
      </c>
      <c r="BH126" s="200">
        <f>IF(N126="sníž. přenesená",J126,0)</f>
        <v>0</v>
      </c>
      <c r="BI126" s="200">
        <f>IF(N126="nulová",J126,0)</f>
        <v>0</v>
      </c>
      <c r="BJ126" s="18" t="s">
        <v>82</v>
      </c>
      <c r="BK126" s="200">
        <f>ROUND(I126*H126,2)</f>
        <v>0</v>
      </c>
      <c r="BL126" s="18" t="s">
        <v>1759</v>
      </c>
      <c r="BM126" s="199" t="s">
        <v>1764</v>
      </c>
    </row>
    <row r="127" spans="1:47" s="2" customFormat="1" ht="12">
      <c r="A127" s="35"/>
      <c r="B127" s="36"/>
      <c r="C127" s="37"/>
      <c r="D127" s="201" t="s">
        <v>185</v>
      </c>
      <c r="E127" s="37"/>
      <c r="F127" s="202" t="s">
        <v>1763</v>
      </c>
      <c r="G127" s="37"/>
      <c r="H127" s="37"/>
      <c r="I127" s="203"/>
      <c r="J127" s="37"/>
      <c r="K127" s="37"/>
      <c r="L127" s="40"/>
      <c r="M127" s="204"/>
      <c r="N127" s="205"/>
      <c r="O127" s="72"/>
      <c r="P127" s="72"/>
      <c r="Q127" s="72"/>
      <c r="R127" s="72"/>
      <c r="S127" s="72"/>
      <c r="T127" s="73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185</v>
      </c>
      <c r="AU127" s="18" t="s">
        <v>84</v>
      </c>
    </row>
    <row r="128" spans="1:47" s="2" customFormat="1" ht="12">
      <c r="A128" s="35"/>
      <c r="B128" s="36"/>
      <c r="C128" s="37"/>
      <c r="D128" s="206" t="s">
        <v>187</v>
      </c>
      <c r="E128" s="37"/>
      <c r="F128" s="207" t="s">
        <v>1765</v>
      </c>
      <c r="G128" s="37"/>
      <c r="H128" s="37"/>
      <c r="I128" s="203"/>
      <c r="J128" s="37"/>
      <c r="K128" s="37"/>
      <c r="L128" s="40"/>
      <c r="M128" s="204"/>
      <c r="N128" s="205"/>
      <c r="O128" s="72"/>
      <c r="P128" s="72"/>
      <c r="Q128" s="72"/>
      <c r="R128" s="72"/>
      <c r="S128" s="72"/>
      <c r="T128" s="73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187</v>
      </c>
      <c r="AU128" s="18" t="s">
        <v>84</v>
      </c>
    </row>
    <row r="129" spans="2:63" s="12" customFormat="1" ht="22.9" customHeight="1">
      <c r="B129" s="172"/>
      <c r="C129" s="173"/>
      <c r="D129" s="174" t="s">
        <v>73</v>
      </c>
      <c r="E129" s="186" t="s">
        <v>1766</v>
      </c>
      <c r="F129" s="186" t="s">
        <v>1767</v>
      </c>
      <c r="G129" s="173"/>
      <c r="H129" s="173"/>
      <c r="I129" s="176"/>
      <c r="J129" s="187">
        <f>BK129</f>
        <v>0</v>
      </c>
      <c r="K129" s="173"/>
      <c r="L129" s="178"/>
      <c r="M129" s="179"/>
      <c r="N129" s="180"/>
      <c r="O129" s="180"/>
      <c r="P129" s="181">
        <f>SUM(P130:P132)</f>
        <v>0</v>
      </c>
      <c r="Q129" s="180"/>
      <c r="R129" s="181">
        <f>SUM(R130:R132)</f>
        <v>0</v>
      </c>
      <c r="S129" s="180"/>
      <c r="T129" s="182">
        <f>SUM(T130:T132)</f>
        <v>0</v>
      </c>
      <c r="AR129" s="183" t="s">
        <v>207</v>
      </c>
      <c r="AT129" s="184" t="s">
        <v>73</v>
      </c>
      <c r="AU129" s="184" t="s">
        <v>82</v>
      </c>
      <c r="AY129" s="183" t="s">
        <v>175</v>
      </c>
      <c r="BK129" s="185">
        <f>SUM(BK130:BK132)</f>
        <v>0</v>
      </c>
    </row>
    <row r="130" spans="1:65" s="2" customFormat="1" ht="14.45" customHeight="1">
      <c r="A130" s="35"/>
      <c r="B130" s="36"/>
      <c r="C130" s="188" t="s">
        <v>176</v>
      </c>
      <c r="D130" s="188" t="s">
        <v>178</v>
      </c>
      <c r="E130" s="189" t="s">
        <v>1768</v>
      </c>
      <c r="F130" s="190" t="s">
        <v>1767</v>
      </c>
      <c r="G130" s="191" t="s">
        <v>1559</v>
      </c>
      <c r="H130" s="192">
        <v>1</v>
      </c>
      <c r="I130" s="193"/>
      <c r="J130" s="194">
        <f>ROUND(I130*H130,2)</f>
        <v>0</v>
      </c>
      <c r="K130" s="190" t="s">
        <v>182</v>
      </c>
      <c r="L130" s="40"/>
      <c r="M130" s="195" t="s">
        <v>1</v>
      </c>
      <c r="N130" s="196" t="s">
        <v>39</v>
      </c>
      <c r="O130" s="72"/>
      <c r="P130" s="197">
        <f>O130*H130</f>
        <v>0</v>
      </c>
      <c r="Q130" s="197">
        <v>0</v>
      </c>
      <c r="R130" s="197">
        <f>Q130*H130</f>
        <v>0</v>
      </c>
      <c r="S130" s="197">
        <v>0</v>
      </c>
      <c r="T130" s="198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9" t="s">
        <v>1759</v>
      </c>
      <c r="AT130" s="199" t="s">
        <v>178</v>
      </c>
      <c r="AU130" s="199" t="s">
        <v>84</v>
      </c>
      <c r="AY130" s="18" t="s">
        <v>175</v>
      </c>
      <c r="BE130" s="200">
        <f>IF(N130="základní",J130,0)</f>
        <v>0</v>
      </c>
      <c r="BF130" s="200">
        <f>IF(N130="snížená",J130,0)</f>
        <v>0</v>
      </c>
      <c r="BG130" s="200">
        <f>IF(N130="zákl. přenesená",J130,0)</f>
        <v>0</v>
      </c>
      <c r="BH130" s="200">
        <f>IF(N130="sníž. přenesená",J130,0)</f>
        <v>0</v>
      </c>
      <c r="BI130" s="200">
        <f>IF(N130="nulová",J130,0)</f>
        <v>0</v>
      </c>
      <c r="BJ130" s="18" t="s">
        <v>82</v>
      </c>
      <c r="BK130" s="200">
        <f>ROUND(I130*H130,2)</f>
        <v>0</v>
      </c>
      <c r="BL130" s="18" t="s">
        <v>1759</v>
      </c>
      <c r="BM130" s="199" t="s">
        <v>1769</v>
      </c>
    </row>
    <row r="131" spans="1:47" s="2" customFormat="1" ht="12">
      <c r="A131" s="35"/>
      <c r="B131" s="36"/>
      <c r="C131" s="37"/>
      <c r="D131" s="201" t="s">
        <v>185</v>
      </c>
      <c r="E131" s="37"/>
      <c r="F131" s="202" t="s">
        <v>1767</v>
      </c>
      <c r="G131" s="37"/>
      <c r="H131" s="37"/>
      <c r="I131" s="203"/>
      <c r="J131" s="37"/>
      <c r="K131" s="37"/>
      <c r="L131" s="40"/>
      <c r="M131" s="204"/>
      <c r="N131" s="205"/>
      <c r="O131" s="72"/>
      <c r="P131" s="72"/>
      <c r="Q131" s="72"/>
      <c r="R131" s="72"/>
      <c r="S131" s="72"/>
      <c r="T131" s="73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185</v>
      </c>
      <c r="AU131" s="18" t="s">
        <v>84</v>
      </c>
    </row>
    <row r="132" spans="1:47" s="2" customFormat="1" ht="12">
      <c r="A132" s="35"/>
      <c r="B132" s="36"/>
      <c r="C132" s="37"/>
      <c r="D132" s="206" t="s">
        <v>187</v>
      </c>
      <c r="E132" s="37"/>
      <c r="F132" s="207" t="s">
        <v>1770</v>
      </c>
      <c r="G132" s="37"/>
      <c r="H132" s="37"/>
      <c r="I132" s="203"/>
      <c r="J132" s="37"/>
      <c r="K132" s="37"/>
      <c r="L132" s="40"/>
      <c r="M132" s="204"/>
      <c r="N132" s="205"/>
      <c r="O132" s="72"/>
      <c r="P132" s="72"/>
      <c r="Q132" s="72"/>
      <c r="R132" s="72"/>
      <c r="S132" s="72"/>
      <c r="T132" s="73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187</v>
      </c>
      <c r="AU132" s="18" t="s">
        <v>84</v>
      </c>
    </row>
    <row r="133" spans="2:63" s="12" customFormat="1" ht="22.9" customHeight="1">
      <c r="B133" s="172"/>
      <c r="C133" s="173"/>
      <c r="D133" s="174" t="s">
        <v>73</v>
      </c>
      <c r="E133" s="186" t="s">
        <v>1771</v>
      </c>
      <c r="F133" s="186" t="s">
        <v>1772</v>
      </c>
      <c r="G133" s="173"/>
      <c r="H133" s="173"/>
      <c r="I133" s="176"/>
      <c r="J133" s="187">
        <f>BK133</f>
        <v>0</v>
      </c>
      <c r="K133" s="173"/>
      <c r="L133" s="178"/>
      <c r="M133" s="179"/>
      <c r="N133" s="180"/>
      <c r="O133" s="180"/>
      <c r="P133" s="181">
        <f>SUM(P134:P136)</f>
        <v>0</v>
      </c>
      <c r="Q133" s="180"/>
      <c r="R133" s="181">
        <f>SUM(R134:R136)</f>
        <v>0</v>
      </c>
      <c r="S133" s="180"/>
      <c r="T133" s="182">
        <f>SUM(T134:T136)</f>
        <v>0</v>
      </c>
      <c r="AR133" s="183" t="s">
        <v>207</v>
      </c>
      <c r="AT133" s="184" t="s">
        <v>73</v>
      </c>
      <c r="AU133" s="184" t="s">
        <v>82</v>
      </c>
      <c r="AY133" s="183" t="s">
        <v>175</v>
      </c>
      <c r="BK133" s="185">
        <f>SUM(BK134:BK136)</f>
        <v>0</v>
      </c>
    </row>
    <row r="134" spans="1:65" s="2" customFormat="1" ht="14.45" customHeight="1">
      <c r="A134" s="35"/>
      <c r="B134" s="36"/>
      <c r="C134" s="188" t="s">
        <v>183</v>
      </c>
      <c r="D134" s="188" t="s">
        <v>178</v>
      </c>
      <c r="E134" s="189" t="s">
        <v>1773</v>
      </c>
      <c r="F134" s="190" t="s">
        <v>1772</v>
      </c>
      <c r="G134" s="191" t="s">
        <v>1559</v>
      </c>
      <c r="H134" s="192">
        <v>1</v>
      </c>
      <c r="I134" s="193"/>
      <c r="J134" s="194">
        <f>ROUND(I134*H134,2)</f>
        <v>0</v>
      </c>
      <c r="K134" s="190" t="s">
        <v>182</v>
      </c>
      <c r="L134" s="40"/>
      <c r="M134" s="195" t="s">
        <v>1</v>
      </c>
      <c r="N134" s="196" t="s">
        <v>39</v>
      </c>
      <c r="O134" s="72"/>
      <c r="P134" s="197">
        <f>O134*H134</f>
        <v>0</v>
      </c>
      <c r="Q134" s="197">
        <v>0</v>
      </c>
      <c r="R134" s="197">
        <f>Q134*H134</f>
        <v>0</v>
      </c>
      <c r="S134" s="197">
        <v>0</v>
      </c>
      <c r="T134" s="198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9" t="s">
        <v>1759</v>
      </c>
      <c r="AT134" s="199" t="s">
        <v>178</v>
      </c>
      <c r="AU134" s="199" t="s">
        <v>84</v>
      </c>
      <c r="AY134" s="18" t="s">
        <v>175</v>
      </c>
      <c r="BE134" s="200">
        <f>IF(N134="základní",J134,0)</f>
        <v>0</v>
      </c>
      <c r="BF134" s="200">
        <f>IF(N134="snížená",J134,0)</f>
        <v>0</v>
      </c>
      <c r="BG134" s="200">
        <f>IF(N134="zákl. přenesená",J134,0)</f>
        <v>0</v>
      </c>
      <c r="BH134" s="200">
        <f>IF(N134="sníž. přenesená",J134,0)</f>
        <v>0</v>
      </c>
      <c r="BI134" s="200">
        <f>IF(N134="nulová",J134,0)</f>
        <v>0</v>
      </c>
      <c r="BJ134" s="18" t="s">
        <v>82</v>
      </c>
      <c r="BK134" s="200">
        <f>ROUND(I134*H134,2)</f>
        <v>0</v>
      </c>
      <c r="BL134" s="18" t="s">
        <v>1759</v>
      </c>
      <c r="BM134" s="199" t="s">
        <v>1774</v>
      </c>
    </row>
    <row r="135" spans="1:47" s="2" customFormat="1" ht="12">
      <c r="A135" s="35"/>
      <c r="B135" s="36"/>
      <c r="C135" s="37"/>
      <c r="D135" s="201" t="s">
        <v>185</v>
      </c>
      <c r="E135" s="37"/>
      <c r="F135" s="202" t="s">
        <v>1772</v>
      </c>
      <c r="G135" s="37"/>
      <c r="H135" s="37"/>
      <c r="I135" s="203"/>
      <c r="J135" s="37"/>
      <c r="K135" s="37"/>
      <c r="L135" s="40"/>
      <c r="M135" s="204"/>
      <c r="N135" s="205"/>
      <c r="O135" s="72"/>
      <c r="P135" s="72"/>
      <c r="Q135" s="72"/>
      <c r="R135" s="72"/>
      <c r="S135" s="72"/>
      <c r="T135" s="73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8" t="s">
        <v>185</v>
      </c>
      <c r="AU135" s="18" t="s">
        <v>84</v>
      </c>
    </row>
    <row r="136" spans="1:47" s="2" customFormat="1" ht="12">
      <c r="A136" s="35"/>
      <c r="B136" s="36"/>
      <c r="C136" s="37"/>
      <c r="D136" s="206" t="s">
        <v>187</v>
      </c>
      <c r="E136" s="37"/>
      <c r="F136" s="207" t="s">
        <v>1775</v>
      </c>
      <c r="G136" s="37"/>
      <c r="H136" s="37"/>
      <c r="I136" s="203"/>
      <c r="J136" s="37"/>
      <c r="K136" s="37"/>
      <c r="L136" s="40"/>
      <c r="M136" s="262"/>
      <c r="N136" s="263"/>
      <c r="O136" s="264"/>
      <c r="P136" s="264"/>
      <c r="Q136" s="264"/>
      <c r="R136" s="264"/>
      <c r="S136" s="264"/>
      <c r="T136" s="26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187</v>
      </c>
      <c r="AU136" s="18" t="s">
        <v>84</v>
      </c>
    </row>
    <row r="137" spans="1:31" s="2" customFormat="1" ht="6.95" customHeight="1">
      <c r="A137" s="35"/>
      <c r="B137" s="55"/>
      <c r="C137" s="56"/>
      <c r="D137" s="56"/>
      <c r="E137" s="56"/>
      <c r="F137" s="56"/>
      <c r="G137" s="56"/>
      <c r="H137" s="56"/>
      <c r="I137" s="56"/>
      <c r="J137" s="56"/>
      <c r="K137" s="56"/>
      <c r="L137" s="40"/>
      <c r="M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</sheetData>
  <sheetProtection algorithmName="SHA-512" hashValue="QDbivcmQeABzZ/UzUgr1rYI03qUsJZ65CPJisfYnIzk2whLt4p6KjPFYME5CK6SQpcnQjs/694GgQYtGnkmOMA==" saltValue="cPmFHk9dys/5Xz78CLCKVWXrg3PDjq/xeIh7ktxBnHE55JQwc/w1nLU1i5Kiv+xwYQqZfHiWecGPbExiAQ7VkQ==" spinCount="100000" sheet="1" objects="1" scenarios="1" formatColumns="0" formatRows="0" autoFilter="0"/>
  <autoFilter ref="C119:K136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hyperlinks>
    <hyperlink ref="F125" r:id="rId1" display="https://podminky.urs.cz/item/CS_URS_2023_02/013254000"/>
    <hyperlink ref="F128" r:id="rId2" display="https://podminky.urs.cz/item/CS_URS_2023_02/013294000"/>
    <hyperlink ref="F132" r:id="rId3" display="https://podminky.urs.cz/item/CS_URS_2023_02/030001000"/>
    <hyperlink ref="F136" r:id="rId4" display="https://podminky.urs.cz/item/CS_URS_2023_02/070001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45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26.7109375" style="1" customWidth="1"/>
    <col min="4" max="4" width="81.140625" style="1" customWidth="1"/>
    <col min="5" max="5" width="14.28125" style="1" customWidth="1"/>
    <col min="6" max="6" width="21.421875" style="1" customWidth="1"/>
    <col min="7" max="7" width="1.7109375" style="1" customWidth="1"/>
    <col min="8" max="8" width="8.85156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10"/>
      <c r="C3" s="111"/>
      <c r="D3" s="111"/>
      <c r="E3" s="111"/>
      <c r="F3" s="111"/>
      <c r="G3" s="111"/>
      <c r="H3" s="21"/>
    </row>
    <row r="4" spans="2:8" s="1" customFormat="1" ht="24.95" customHeight="1">
      <c r="B4" s="21"/>
      <c r="C4" s="112" t="s">
        <v>1776</v>
      </c>
      <c r="H4" s="21"/>
    </row>
    <row r="5" spans="2:8" s="1" customFormat="1" ht="12" customHeight="1">
      <c r="B5" s="21"/>
      <c r="C5" s="266" t="s">
        <v>13</v>
      </c>
      <c r="D5" s="331" t="s">
        <v>14</v>
      </c>
      <c r="E5" s="281"/>
      <c r="F5" s="281"/>
      <c r="H5" s="21"/>
    </row>
    <row r="6" spans="2:8" s="1" customFormat="1" ht="36.95" customHeight="1">
      <c r="B6" s="21"/>
      <c r="C6" s="267" t="s">
        <v>16</v>
      </c>
      <c r="D6" s="332" t="s">
        <v>17</v>
      </c>
      <c r="E6" s="281"/>
      <c r="F6" s="281"/>
      <c r="H6" s="21"/>
    </row>
    <row r="7" spans="2:8" s="1" customFormat="1" ht="14.45" customHeight="1">
      <c r="B7" s="21"/>
      <c r="C7" s="114" t="s">
        <v>22</v>
      </c>
      <c r="D7" s="116" t="str">
        <f>'Rekapitulace stavby'!AN8</f>
        <v>Vyplň údaj</v>
      </c>
      <c r="H7" s="21"/>
    </row>
    <row r="8" spans="1:8" s="2" customFormat="1" ht="10.9" customHeight="1">
      <c r="A8" s="35"/>
      <c r="B8" s="40"/>
      <c r="C8" s="35"/>
      <c r="D8" s="35"/>
      <c r="E8" s="35"/>
      <c r="F8" s="35"/>
      <c r="G8" s="35"/>
      <c r="H8" s="40"/>
    </row>
    <row r="9" spans="1:8" s="11" customFormat="1" ht="29.25" customHeight="1">
      <c r="A9" s="161"/>
      <c r="B9" s="268"/>
      <c r="C9" s="269" t="s">
        <v>55</v>
      </c>
      <c r="D9" s="270" t="s">
        <v>56</v>
      </c>
      <c r="E9" s="270" t="s">
        <v>162</v>
      </c>
      <c r="F9" s="271" t="s">
        <v>1777</v>
      </c>
      <c r="G9" s="161"/>
      <c r="H9" s="268"/>
    </row>
    <row r="10" spans="1:8" s="2" customFormat="1" ht="26.45" customHeight="1">
      <c r="A10" s="35"/>
      <c r="B10" s="40"/>
      <c r="C10" s="272" t="s">
        <v>1778</v>
      </c>
      <c r="D10" s="272" t="s">
        <v>80</v>
      </c>
      <c r="E10" s="35"/>
      <c r="F10" s="35"/>
      <c r="G10" s="35"/>
      <c r="H10" s="40"/>
    </row>
    <row r="11" spans="1:8" s="2" customFormat="1" ht="16.9" customHeight="1">
      <c r="A11" s="35"/>
      <c r="B11" s="40"/>
      <c r="C11" s="273" t="s">
        <v>103</v>
      </c>
      <c r="D11" s="274" t="s">
        <v>1</v>
      </c>
      <c r="E11" s="275" t="s">
        <v>1</v>
      </c>
      <c r="F11" s="276">
        <v>228.859</v>
      </c>
      <c r="G11" s="35"/>
      <c r="H11" s="40"/>
    </row>
    <row r="12" spans="1:8" s="2" customFormat="1" ht="16.9" customHeight="1">
      <c r="A12" s="35"/>
      <c r="B12" s="40"/>
      <c r="C12" s="277" t="s">
        <v>1</v>
      </c>
      <c r="D12" s="277" t="s">
        <v>525</v>
      </c>
      <c r="E12" s="18" t="s">
        <v>1</v>
      </c>
      <c r="F12" s="278">
        <v>47.06</v>
      </c>
      <c r="G12" s="35"/>
      <c r="H12" s="40"/>
    </row>
    <row r="13" spans="1:8" s="2" customFormat="1" ht="16.9" customHeight="1">
      <c r="A13" s="35"/>
      <c r="B13" s="40"/>
      <c r="C13" s="277" t="s">
        <v>1</v>
      </c>
      <c r="D13" s="277" t="s">
        <v>526</v>
      </c>
      <c r="E13" s="18" t="s">
        <v>1</v>
      </c>
      <c r="F13" s="278">
        <v>47.3</v>
      </c>
      <c r="G13" s="35"/>
      <c r="H13" s="40"/>
    </row>
    <row r="14" spans="1:8" s="2" customFormat="1" ht="16.9" customHeight="1">
      <c r="A14" s="35"/>
      <c r="B14" s="40"/>
      <c r="C14" s="277" t="s">
        <v>1</v>
      </c>
      <c r="D14" s="277" t="s">
        <v>527</v>
      </c>
      <c r="E14" s="18" t="s">
        <v>1</v>
      </c>
      <c r="F14" s="278">
        <v>62.175</v>
      </c>
      <c r="G14" s="35"/>
      <c r="H14" s="40"/>
    </row>
    <row r="15" spans="1:8" s="2" customFormat="1" ht="16.9" customHeight="1">
      <c r="A15" s="35"/>
      <c r="B15" s="40"/>
      <c r="C15" s="277" t="s">
        <v>1</v>
      </c>
      <c r="D15" s="277" t="s">
        <v>528</v>
      </c>
      <c r="E15" s="18" t="s">
        <v>1</v>
      </c>
      <c r="F15" s="278">
        <v>35.384</v>
      </c>
      <c r="G15" s="35"/>
      <c r="H15" s="40"/>
    </row>
    <row r="16" spans="1:8" s="2" customFormat="1" ht="16.9" customHeight="1">
      <c r="A16" s="35"/>
      <c r="B16" s="40"/>
      <c r="C16" s="277" t="s">
        <v>1</v>
      </c>
      <c r="D16" s="277" t="s">
        <v>529</v>
      </c>
      <c r="E16" s="18" t="s">
        <v>1</v>
      </c>
      <c r="F16" s="278">
        <v>36.94</v>
      </c>
      <c r="G16" s="35"/>
      <c r="H16" s="40"/>
    </row>
    <row r="17" spans="1:8" s="2" customFormat="1" ht="16.9" customHeight="1">
      <c r="A17" s="35"/>
      <c r="B17" s="40"/>
      <c r="C17" s="277" t="s">
        <v>103</v>
      </c>
      <c r="D17" s="277" t="s">
        <v>472</v>
      </c>
      <c r="E17" s="18" t="s">
        <v>1</v>
      </c>
      <c r="F17" s="278">
        <v>228.859</v>
      </c>
      <c r="G17" s="35"/>
      <c r="H17" s="40"/>
    </row>
    <row r="18" spans="1:8" s="2" customFormat="1" ht="16.9" customHeight="1">
      <c r="A18" s="35"/>
      <c r="B18" s="40"/>
      <c r="C18" s="279" t="s">
        <v>1779</v>
      </c>
      <c r="D18" s="35"/>
      <c r="E18" s="35"/>
      <c r="F18" s="35"/>
      <c r="G18" s="35"/>
      <c r="H18" s="40"/>
    </row>
    <row r="19" spans="1:8" s="2" customFormat="1" ht="16.9" customHeight="1">
      <c r="A19" s="35"/>
      <c r="B19" s="40"/>
      <c r="C19" s="277" t="s">
        <v>520</v>
      </c>
      <c r="D19" s="277" t="s">
        <v>521</v>
      </c>
      <c r="E19" s="18" t="s">
        <v>181</v>
      </c>
      <c r="F19" s="278">
        <v>228.859</v>
      </c>
      <c r="G19" s="35"/>
      <c r="H19" s="40"/>
    </row>
    <row r="20" spans="1:8" s="2" customFormat="1" ht="16.9" customHeight="1">
      <c r="A20" s="35"/>
      <c r="B20" s="40"/>
      <c r="C20" s="277" t="s">
        <v>267</v>
      </c>
      <c r="D20" s="277" t="s">
        <v>268</v>
      </c>
      <c r="E20" s="18" t="s">
        <v>181</v>
      </c>
      <c r="F20" s="278">
        <v>228.859</v>
      </c>
      <c r="G20" s="35"/>
      <c r="H20" s="40"/>
    </row>
    <row r="21" spans="1:8" s="2" customFormat="1" ht="16.9" customHeight="1">
      <c r="A21" s="35"/>
      <c r="B21" s="40"/>
      <c r="C21" s="277" t="s">
        <v>1044</v>
      </c>
      <c r="D21" s="277" t="s">
        <v>1045</v>
      </c>
      <c r="E21" s="18" t="s">
        <v>181</v>
      </c>
      <c r="F21" s="278">
        <v>237.89</v>
      </c>
      <c r="G21" s="35"/>
      <c r="H21" s="40"/>
    </row>
    <row r="22" spans="1:8" s="2" customFormat="1" ht="16.9" customHeight="1">
      <c r="A22" s="35"/>
      <c r="B22" s="40"/>
      <c r="C22" s="273" t="s">
        <v>124</v>
      </c>
      <c r="D22" s="274" t="s">
        <v>1</v>
      </c>
      <c r="E22" s="275" t="s">
        <v>1</v>
      </c>
      <c r="F22" s="276">
        <v>52.816</v>
      </c>
      <c r="G22" s="35"/>
      <c r="H22" s="40"/>
    </row>
    <row r="23" spans="1:8" s="2" customFormat="1" ht="16.9" customHeight="1">
      <c r="A23" s="35"/>
      <c r="B23" s="40"/>
      <c r="C23" s="277" t="s">
        <v>1</v>
      </c>
      <c r="D23" s="277" t="s">
        <v>1025</v>
      </c>
      <c r="E23" s="18" t="s">
        <v>1</v>
      </c>
      <c r="F23" s="278">
        <v>2.7</v>
      </c>
      <c r="G23" s="35"/>
      <c r="H23" s="40"/>
    </row>
    <row r="24" spans="1:8" s="2" customFormat="1" ht="16.9" customHeight="1">
      <c r="A24" s="35"/>
      <c r="B24" s="40"/>
      <c r="C24" s="277" t="s">
        <v>1</v>
      </c>
      <c r="D24" s="277" t="s">
        <v>1026</v>
      </c>
      <c r="E24" s="18" t="s">
        <v>1</v>
      </c>
      <c r="F24" s="278">
        <v>18.611</v>
      </c>
      <c r="G24" s="35"/>
      <c r="H24" s="40"/>
    </row>
    <row r="25" spans="1:8" s="2" customFormat="1" ht="16.9" customHeight="1">
      <c r="A25" s="35"/>
      <c r="B25" s="40"/>
      <c r="C25" s="277" t="s">
        <v>1</v>
      </c>
      <c r="D25" s="277" t="s">
        <v>1027</v>
      </c>
      <c r="E25" s="18" t="s">
        <v>1</v>
      </c>
      <c r="F25" s="278">
        <v>15.685</v>
      </c>
      <c r="G25" s="35"/>
      <c r="H25" s="40"/>
    </row>
    <row r="26" spans="1:8" s="2" customFormat="1" ht="16.9" customHeight="1">
      <c r="A26" s="35"/>
      <c r="B26" s="40"/>
      <c r="C26" s="277" t="s">
        <v>1</v>
      </c>
      <c r="D26" s="277" t="s">
        <v>1028</v>
      </c>
      <c r="E26" s="18" t="s">
        <v>1</v>
      </c>
      <c r="F26" s="278">
        <v>15.82</v>
      </c>
      <c r="G26" s="35"/>
      <c r="H26" s="40"/>
    </row>
    <row r="27" spans="1:8" s="2" customFormat="1" ht="16.9" customHeight="1">
      <c r="A27" s="35"/>
      <c r="B27" s="40"/>
      <c r="C27" s="277" t="s">
        <v>124</v>
      </c>
      <c r="D27" s="277" t="s">
        <v>472</v>
      </c>
      <c r="E27" s="18" t="s">
        <v>1</v>
      </c>
      <c r="F27" s="278">
        <v>52.816</v>
      </c>
      <c r="G27" s="35"/>
      <c r="H27" s="40"/>
    </row>
    <row r="28" spans="1:8" s="2" customFormat="1" ht="16.9" customHeight="1">
      <c r="A28" s="35"/>
      <c r="B28" s="40"/>
      <c r="C28" s="279" t="s">
        <v>1779</v>
      </c>
      <c r="D28" s="35"/>
      <c r="E28" s="35"/>
      <c r="F28" s="35"/>
      <c r="G28" s="35"/>
      <c r="H28" s="40"/>
    </row>
    <row r="29" spans="1:8" s="2" customFormat="1" ht="16.9" customHeight="1">
      <c r="A29" s="35"/>
      <c r="B29" s="40"/>
      <c r="C29" s="277" t="s">
        <v>1020</v>
      </c>
      <c r="D29" s="277" t="s">
        <v>1021</v>
      </c>
      <c r="E29" s="18" t="s">
        <v>181</v>
      </c>
      <c r="F29" s="278">
        <v>52.816</v>
      </c>
      <c r="G29" s="35"/>
      <c r="H29" s="40"/>
    </row>
    <row r="30" spans="1:8" s="2" customFormat="1" ht="16.9" customHeight="1">
      <c r="A30" s="35"/>
      <c r="B30" s="40"/>
      <c r="C30" s="277" t="s">
        <v>1007</v>
      </c>
      <c r="D30" s="277" t="s">
        <v>1008</v>
      </c>
      <c r="E30" s="18" t="s">
        <v>181</v>
      </c>
      <c r="F30" s="278">
        <v>52.816</v>
      </c>
      <c r="G30" s="35"/>
      <c r="H30" s="40"/>
    </row>
    <row r="31" spans="1:8" s="2" customFormat="1" ht="16.9" customHeight="1">
      <c r="A31" s="35"/>
      <c r="B31" s="40"/>
      <c r="C31" s="277" t="s">
        <v>1030</v>
      </c>
      <c r="D31" s="277" t="s">
        <v>1031</v>
      </c>
      <c r="E31" s="18" t="s">
        <v>181</v>
      </c>
      <c r="F31" s="278">
        <v>58.098</v>
      </c>
      <c r="G31" s="35"/>
      <c r="H31" s="40"/>
    </row>
    <row r="32" spans="1:8" s="2" customFormat="1" ht="16.9" customHeight="1">
      <c r="A32" s="35"/>
      <c r="B32" s="40"/>
      <c r="C32" s="273" t="s">
        <v>126</v>
      </c>
      <c r="D32" s="274" t="s">
        <v>1</v>
      </c>
      <c r="E32" s="275" t="s">
        <v>1</v>
      </c>
      <c r="F32" s="276">
        <v>74</v>
      </c>
      <c r="G32" s="35"/>
      <c r="H32" s="40"/>
    </row>
    <row r="33" spans="1:8" s="2" customFormat="1" ht="16.9" customHeight="1">
      <c r="A33" s="35"/>
      <c r="B33" s="40"/>
      <c r="C33" s="277" t="s">
        <v>1</v>
      </c>
      <c r="D33" s="277" t="s">
        <v>988</v>
      </c>
      <c r="E33" s="18" t="s">
        <v>1</v>
      </c>
      <c r="F33" s="278">
        <v>12.97</v>
      </c>
      <c r="G33" s="35"/>
      <c r="H33" s="40"/>
    </row>
    <row r="34" spans="1:8" s="2" customFormat="1" ht="16.9" customHeight="1">
      <c r="A34" s="35"/>
      <c r="B34" s="40"/>
      <c r="C34" s="277" t="s">
        <v>1</v>
      </c>
      <c r="D34" s="277" t="s">
        <v>989</v>
      </c>
      <c r="E34" s="18" t="s">
        <v>1</v>
      </c>
      <c r="F34" s="278">
        <v>12.97</v>
      </c>
      <c r="G34" s="35"/>
      <c r="H34" s="40"/>
    </row>
    <row r="35" spans="1:8" s="2" customFormat="1" ht="16.9" customHeight="1">
      <c r="A35" s="35"/>
      <c r="B35" s="40"/>
      <c r="C35" s="277" t="s">
        <v>1</v>
      </c>
      <c r="D35" s="277" t="s">
        <v>990</v>
      </c>
      <c r="E35" s="18" t="s">
        <v>1</v>
      </c>
      <c r="F35" s="278">
        <v>18.35</v>
      </c>
      <c r="G35" s="35"/>
      <c r="H35" s="40"/>
    </row>
    <row r="36" spans="1:8" s="2" customFormat="1" ht="16.9" customHeight="1">
      <c r="A36" s="35"/>
      <c r="B36" s="40"/>
      <c r="C36" s="277" t="s">
        <v>1</v>
      </c>
      <c r="D36" s="277" t="s">
        <v>991</v>
      </c>
      <c r="E36" s="18" t="s">
        <v>1</v>
      </c>
      <c r="F36" s="278">
        <v>20.9</v>
      </c>
      <c r="G36" s="35"/>
      <c r="H36" s="40"/>
    </row>
    <row r="37" spans="1:8" s="2" customFormat="1" ht="16.9" customHeight="1">
      <c r="A37" s="35"/>
      <c r="B37" s="40"/>
      <c r="C37" s="277" t="s">
        <v>1</v>
      </c>
      <c r="D37" s="277" t="s">
        <v>992</v>
      </c>
      <c r="E37" s="18" t="s">
        <v>1</v>
      </c>
      <c r="F37" s="278">
        <v>8.81</v>
      </c>
      <c r="G37" s="35"/>
      <c r="H37" s="40"/>
    </row>
    <row r="38" spans="1:8" s="2" customFormat="1" ht="16.9" customHeight="1">
      <c r="A38" s="35"/>
      <c r="B38" s="40"/>
      <c r="C38" s="277" t="s">
        <v>126</v>
      </c>
      <c r="D38" s="277" t="s">
        <v>472</v>
      </c>
      <c r="E38" s="18" t="s">
        <v>1</v>
      </c>
      <c r="F38" s="278">
        <v>74</v>
      </c>
      <c r="G38" s="35"/>
      <c r="H38" s="40"/>
    </row>
    <row r="39" spans="1:8" s="2" customFormat="1" ht="16.9" customHeight="1">
      <c r="A39" s="35"/>
      <c r="B39" s="40"/>
      <c r="C39" s="279" t="s">
        <v>1779</v>
      </c>
      <c r="D39" s="35"/>
      <c r="E39" s="35"/>
      <c r="F39" s="35"/>
      <c r="G39" s="35"/>
      <c r="H39" s="40"/>
    </row>
    <row r="40" spans="1:8" s="2" customFormat="1" ht="16.9" customHeight="1">
      <c r="A40" s="35"/>
      <c r="B40" s="40"/>
      <c r="C40" s="277" t="s">
        <v>983</v>
      </c>
      <c r="D40" s="277" t="s">
        <v>984</v>
      </c>
      <c r="E40" s="18" t="s">
        <v>306</v>
      </c>
      <c r="F40" s="278">
        <v>74</v>
      </c>
      <c r="G40" s="35"/>
      <c r="H40" s="40"/>
    </row>
    <row r="41" spans="1:8" s="2" customFormat="1" ht="16.9" customHeight="1">
      <c r="A41" s="35"/>
      <c r="B41" s="40"/>
      <c r="C41" s="277" t="s">
        <v>994</v>
      </c>
      <c r="D41" s="277" t="s">
        <v>995</v>
      </c>
      <c r="E41" s="18" t="s">
        <v>306</v>
      </c>
      <c r="F41" s="278">
        <v>75.48</v>
      </c>
      <c r="G41" s="35"/>
      <c r="H41" s="40"/>
    </row>
    <row r="42" spans="1:8" s="2" customFormat="1" ht="16.9" customHeight="1">
      <c r="A42" s="35"/>
      <c r="B42" s="40"/>
      <c r="C42" s="273" t="s">
        <v>135</v>
      </c>
      <c r="D42" s="274" t="s">
        <v>1</v>
      </c>
      <c r="E42" s="275" t="s">
        <v>1</v>
      </c>
      <c r="F42" s="276">
        <v>3.162</v>
      </c>
      <c r="G42" s="35"/>
      <c r="H42" s="40"/>
    </row>
    <row r="43" spans="1:8" s="2" customFormat="1" ht="16.9" customHeight="1">
      <c r="A43" s="35"/>
      <c r="B43" s="40"/>
      <c r="C43" s="277" t="s">
        <v>1</v>
      </c>
      <c r="D43" s="277" t="s">
        <v>665</v>
      </c>
      <c r="E43" s="18" t="s">
        <v>1</v>
      </c>
      <c r="F43" s="278">
        <v>1.272</v>
      </c>
      <c r="G43" s="35"/>
      <c r="H43" s="40"/>
    </row>
    <row r="44" spans="1:8" s="2" customFormat="1" ht="16.9" customHeight="1">
      <c r="A44" s="35"/>
      <c r="B44" s="40"/>
      <c r="C44" s="277" t="s">
        <v>1</v>
      </c>
      <c r="D44" s="277" t="s">
        <v>666</v>
      </c>
      <c r="E44" s="18" t="s">
        <v>1</v>
      </c>
      <c r="F44" s="278">
        <v>1.89</v>
      </c>
      <c r="G44" s="35"/>
      <c r="H44" s="40"/>
    </row>
    <row r="45" spans="1:8" s="2" customFormat="1" ht="16.9" customHeight="1">
      <c r="A45" s="35"/>
      <c r="B45" s="40"/>
      <c r="C45" s="277" t="s">
        <v>135</v>
      </c>
      <c r="D45" s="277" t="s">
        <v>472</v>
      </c>
      <c r="E45" s="18" t="s">
        <v>1</v>
      </c>
      <c r="F45" s="278">
        <v>3.162</v>
      </c>
      <c r="G45" s="35"/>
      <c r="H45" s="40"/>
    </row>
    <row r="46" spans="1:8" s="2" customFormat="1" ht="16.9" customHeight="1">
      <c r="A46" s="35"/>
      <c r="B46" s="40"/>
      <c r="C46" s="279" t="s">
        <v>1779</v>
      </c>
      <c r="D46" s="35"/>
      <c r="E46" s="35"/>
      <c r="F46" s="35"/>
      <c r="G46" s="35"/>
      <c r="H46" s="40"/>
    </row>
    <row r="47" spans="1:8" s="2" customFormat="1" ht="16.9" customHeight="1">
      <c r="A47" s="35"/>
      <c r="B47" s="40"/>
      <c r="C47" s="277" t="s">
        <v>660</v>
      </c>
      <c r="D47" s="277" t="s">
        <v>661</v>
      </c>
      <c r="E47" s="18" t="s">
        <v>181</v>
      </c>
      <c r="F47" s="278">
        <v>3.162</v>
      </c>
      <c r="G47" s="35"/>
      <c r="H47" s="40"/>
    </row>
    <row r="48" spans="1:8" s="2" customFormat="1" ht="16.9" customHeight="1">
      <c r="A48" s="35"/>
      <c r="B48" s="40"/>
      <c r="C48" s="277" t="s">
        <v>675</v>
      </c>
      <c r="D48" s="277" t="s">
        <v>676</v>
      </c>
      <c r="E48" s="18" t="s">
        <v>181</v>
      </c>
      <c r="F48" s="278">
        <v>11.629</v>
      </c>
      <c r="G48" s="35"/>
      <c r="H48" s="40"/>
    </row>
    <row r="49" spans="1:8" s="2" customFormat="1" ht="16.9" customHeight="1">
      <c r="A49" s="35"/>
      <c r="B49" s="40"/>
      <c r="C49" s="277" t="s">
        <v>1069</v>
      </c>
      <c r="D49" s="277" t="s">
        <v>1070</v>
      </c>
      <c r="E49" s="18" t="s">
        <v>181</v>
      </c>
      <c r="F49" s="278">
        <v>127.755</v>
      </c>
      <c r="G49" s="35"/>
      <c r="H49" s="40"/>
    </row>
    <row r="50" spans="1:8" s="2" customFormat="1" ht="16.9" customHeight="1">
      <c r="A50" s="35"/>
      <c r="B50" s="40"/>
      <c r="C50" s="273" t="s">
        <v>133</v>
      </c>
      <c r="D50" s="274" t="s">
        <v>1</v>
      </c>
      <c r="E50" s="275" t="s">
        <v>1</v>
      </c>
      <c r="F50" s="276">
        <v>8.467</v>
      </c>
      <c r="G50" s="35"/>
      <c r="H50" s="40"/>
    </row>
    <row r="51" spans="1:8" s="2" customFormat="1" ht="16.9" customHeight="1">
      <c r="A51" s="35"/>
      <c r="B51" s="40"/>
      <c r="C51" s="277" t="s">
        <v>133</v>
      </c>
      <c r="D51" s="277" t="s">
        <v>673</v>
      </c>
      <c r="E51" s="18" t="s">
        <v>1</v>
      </c>
      <c r="F51" s="278">
        <v>8.467</v>
      </c>
      <c r="G51" s="35"/>
      <c r="H51" s="40"/>
    </row>
    <row r="52" spans="1:8" s="2" customFormat="1" ht="16.9" customHeight="1">
      <c r="A52" s="35"/>
      <c r="B52" s="40"/>
      <c r="C52" s="279" t="s">
        <v>1779</v>
      </c>
      <c r="D52" s="35"/>
      <c r="E52" s="35"/>
      <c r="F52" s="35"/>
      <c r="G52" s="35"/>
      <c r="H52" s="40"/>
    </row>
    <row r="53" spans="1:8" s="2" customFormat="1" ht="22.5">
      <c r="A53" s="35"/>
      <c r="B53" s="40"/>
      <c r="C53" s="277" t="s">
        <v>668</v>
      </c>
      <c r="D53" s="277" t="s">
        <v>669</v>
      </c>
      <c r="E53" s="18" t="s">
        <v>181</v>
      </c>
      <c r="F53" s="278">
        <v>8.467</v>
      </c>
      <c r="G53" s="35"/>
      <c r="H53" s="40"/>
    </row>
    <row r="54" spans="1:8" s="2" customFormat="1" ht="16.9" customHeight="1">
      <c r="A54" s="35"/>
      <c r="B54" s="40"/>
      <c r="C54" s="277" t="s">
        <v>675</v>
      </c>
      <c r="D54" s="277" t="s">
        <v>676</v>
      </c>
      <c r="E54" s="18" t="s">
        <v>181</v>
      </c>
      <c r="F54" s="278">
        <v>11.629</v>
      </c>
      <c r="G54" s="35"/>
      <c r="H54" s="40"/>
    </row>
    <row r="55" spans="1:8" s="2" customFormat="1" ht="16.9" customHeight="1">
      <c r="A55" s="35"/>
      <c r="B55" s="40"/>
      <c r="C55" s="277" t="s">
        <v>1069</v>
      </c>
      <c r="D55" s="277" t="s">
        <v>1070</v>
      </c>
      <c r="E55" s="18" t="s">
        <v>181</v>
      </c>
      <c r="F55" s="278">
        <v>127.755</v>
      </c>
      <c r="G55" s="35"/>
      <c r="H55" s="40"/>
    </row>
    <row r="56" spans="1:8" s="2" customFormat="1" ht="16.9" customHeight="1">
      <c r="A56" s="35"/>
      <c r="B56" s="40"/>
      <c r="C56" s="273" t="s">
        <v>122</v>
      </c>
      <c r="D56" s="274" t="s">
        <v>1</v>
      </c>
      <c r="E56" s="275" t="s">
        <v>1</v>
      </c>
      <c r="F56" s="276">
        <v>127.755</v>
      </c>
      <c r="G56" s="35"/>
      <c r="H56" s="40"/>
    </row>
    <row r="57" spans="1:8" s="2" customFormat="1" ht="16.9" customHeight="1">
      <c r="A57" s="35"/>
      <c r="B57" s="40"/>
      <c r="C57" s="277" t="s">
        <v>1</v>
      </c>
      <c r="D57" s="277" t="s">
        <v>1074</v>
      </c>
      <c r="E57" s="18" t="s">
        <v>1</v>
      </c>
      <c r="F57" s="278">
        <v>104.956</v>
      </c>
      <c r="G57" s="35"/>
      <c r="H57" s="40"/>
    </row>
    <row r="58" spans="1:8" s="2" customFormat="1" ht="16.9" customHeight="1">
      <c r="A58" s="35"/>
      <c r="B58" s="40"/>
      <c r="C58" s="277" t="s">
        <v>1</v>
      </c>
      <c r="D58" s="277" t="s">
        <v>1075</v>
      </c>
      <c r="E58" s="18" t="s">
        <v>1</v>
      </c>
      <c r="F58" s="278">
        <v>11.17</v>
      </c>
      <c r="G58" s="35"/>
      <c r="H58" s="40"/>
    </row>
    <row r="59" spans="1:8" s="2" customFormat="1" ht="16.9" customHeight="1">
      <c r="A59" s="35"/>
      <c r="B59" s="40"/>
      <c r="C59" s="277" t="s">
        <v>1</v>
      </c>
      <c r="D59" s="277" t="s">
        <v>1076</v>
      </c>
      <c r="E59" s="18" t="s">
        <v>1</v>
      </c>
      <c r="F59" s="278">
        <v>11.629</v>
      </c>
      <c r="G59" s="35"/>
      <c r="H59" s="40"/>
    </row>
    <row r="60" spans="1:8" s="2" customFormat="1" ht="16.9" customHeight="1">
      <c r="A60" s="35"/>
      <c r="B60" s="40"/>
      <c r="C60" s="277" t="s">
        <v>122</v>
      </c>
      <c r="D60" s="277" t="s">
        <v>472</v>
      </c>
      <c r="E60" s="18" t="s">
        <v>1</v>
      </c>
      <c r="F60" s="278">
        <v>127.755</v>
      </c>
      <c r="G60" s="35"/>
      <c r="H60" s="40"/>
    </row>
    <row r="61" spans="1:8" s="2" customFormat="1" ht="16.9" customHeight="1">
      <c r="A61" s="35"/>
      <c r="B61" s="40"/>
      <c r="C61" s="279" t="s">
        <v>1779</v>
      </c>
      <c r="D61" s="35"/>
      <c r="E61" s="35"/>
      <c r="F61" s="35"/>
      <c r="G61" s="35"/>
      <c r="H61" s="40"/>
    </row>
    <row r="62" spans="1:8" s="2" customFormat="1" ht="16.9" customHeight="1">
      <c r="A62" s="35"/>
      <c r="B62" s="40"/>
      <c r="C62" s="277" t="s">
        <v>1069</v>
      </c>
      <c r="D62" s="277" t="s">
        <v>1070</v>
      </c>
      <c r="E62" s="18" t="s">
        <v>181</v>
      </c>
      <c r="F62" s="278">
        <v>127.755</v>
      </c>
      <c r="G62" s="35"/>
      <c r="H62" s="40"/>
    </row>
    <row r="63" spans="1:8" s="2" customFormat="1" ht="16.9" customHeight="1">
      <c r="A63" s="35"/>
      <c r="B63" s="40"/>
      <c r="C63" s="277" t="s">
        <v>698</v>
      </c>
      <c r="D63" s="277" t="s">
        <v>699</v>
      </c>
      <c r="E63" s="18" t="s">
        <v>181</v>
      </c>
      <c r="F63" s="278">
        <v>127.755</v>
      </c>
      <c r="G63" s="35"/>
      <c r="H63" s="40"/>
    </row>
    <row r="64" spans="1:8" s="2" customFormat="1" ht="16.9" customHeight="1">
      <c r="A64" s="35"/>
      <c r="B64" s="40"/>
      <c r="C64" s="273" t="s">
        <v>105</v>
      </c>
      <c r="D64" s="274" t="s">
        <v>1</v>
      </c>
      <c r="E64" s="275" t="s">
        <v>1</v>
      </c>
      <c r="F64" s="276">
        <v>33.988</v>
      </c>
      <c r="G64" s="35"/>
      <c r="H64" s="40"/>
    </row>
    <row r="65" spans="1:8" s="2" customFormat="1" ht="16.9" customHeight="1">
      <c r="A65" s="35"/>
      <c r="B65" s="40"/>
      <c r="C65" s="277" t="s">
        <v>1</v>
      </c>
      <c r="D65" s="277" t="s">
        <v>536</v>
      </c>
      <c r="E65" s="18" t="s">
        <v>1</v>
      </c>
      <c r="F65" s="278">
        <v>9.188</v>
      </c>
      <c r="G65" s="35"/>
      <c r="H65" s="40"/>
    </row>
    <row r="66" spans="1:8" s="2" customFormat="1" ht="16.9" customHeight="1">
      <c r="A66" s="35"/>
      <c r="B66" s="40"/>
      <c r="C66" s="277" t="s">
        <v>1</v>
      </c>
      <c r="D66" s="277" t="s">
        <v>537</v>
      </c>
      <c r="E66" s="18" t="s">
        <v>1</v>
      </c>
      <c r="F66" s="278">
        <v>24.8</v>
      </c>
      <c r="G66" s="35"/>
      <c r="H66" s="40"/>
    </row>
    <row r="67" spans="1:8" s="2" customFormat="1" ht="16.9" customHeight="1">
      <c r="A67" s="35"/>
      <c r="B67" s="40"/>
      <c r="C67" s="277" t="s">
        <v>105</v>
      </c>
      <c r="D67" s="277" t="s">
        <v>472</v>
      </c>
      <c r="E67" s="18" t="s">
        <v>1</v>
      </c>
      <c r="F67" s="278">
        <v>33.988</v>
      </c>
      <c r="G67" s="35"/>
      <c r="H67" s="40"/>
    </row>
    <row r="68" spans="1:8" s="2" customFormat="1" ht="16.9" customHeight="1">
      <c r="A68" s="35"/>
      <c r="B68" s="40"/>
      <c r="C68" s="279" t="s">
        <v>1779</v>
      </c>
      <c r="D68" s="35"/>
      <c r="E68" s="35"/>
      <c r="F68" s="35"/>
      <c r="G68" s="35"/>
      <c r="H68" s="40"/>
    </row>
    <row r="69" spans="1:8" s="2" customFormat="1" ht="16.9" customHeight="1">
      <c r="A69" s="35"/>
      <c r="B69" s="40"/>
      <c r="C69" s="277" t="s">
        <v>531</v>
      </c>
      <c r="D69" s="277" t="s">
        <v>532</v>
      </c>
      <c r="E69" s="18" t="s">
        <v>181</v>
      </c>
      <c r="F69" s="278">
        <v>33.988</v>
      </c>
      <c r="G69" s="35"/>
      <c r="H69" s="40"/>
    </row>
    <row r="70" spans="1:8" s="2" customFormat="1" ht="16.9" customHeight="1">
      <c r="A70" s="35"/>
      <c r="B70" s="40"/>
      <c r="C70" s="277" t="s">
        <v>214</v>
      </c>
      <c r="D70" s="277" t="s">
        <v>215</v>
      </c>
      <c r="E70" s="18" t="s">
        <v>181</v>
      </c>
      <c r="F70" s="278">
        <v>33.988</v>
      </c>
      <c r="G70" s="35"/>
      <c r="H70" s="40"/>
    </row>
    <row r="71" spans="1:8" s="2" customFormat="1" ht="16.9" customHeight="1">
      <c r="A71" s="35"/>
      <c r="B71" s="40"/>
      <c r="C71" s="273" t="s">
        <v>108</v>
      </c>
      <c r="D71" s="274" t="s">
        <v>1</v>
      </c>
      <c r="E71" s="275" t="s">
        <v>1</v>
      </c>
      <c r="F71" s="276">
        <v>26.512</v>
      </c>
      <c r="G71" s="35"/>
      <c r="H71" s="40"/>
    </row>
    <row r="72" spans="1:8" s="2" customFormat="1" ht="16.9" customHeight="1">
      <c r="A72" s="35"/>
      <c r="B72" s="40"/>
      <c r="C72" s="277" t="s">
        <v>108</v>
      </c>
      <c r="D72" s="277" t="s">
        <v>245</v>
      </c>
      <c r="E72" s="18" t="s">
        <v>1</v>
      </c>
      <c r="F72" s="278">
        <v>26.512</v>
      </c>
      <c r="G72" s="35"/>
      <c r="H72" s="40"/>
    </row>
    <row r="73" spans="1:8" s="2" customFormat="1" ht="16.9" customHeight="1">
      <c r="A73" s="35"/>
      <c r="B73" s="40"/>
      <c r="C73" s="279" t="s">
        <v>1779</v>
      </c>
      <c r="D73" s="35"/>
      <c r="E73" s="35"/>
      <c r="F73" s="35"/>
      <c r="G73" s="35"/>
      <c r="H73" s="40"/>
    </row>
    <row r="74" spans="1:8" s="2" customFormat="1" ht="16.9" customHeight="1">
      <c r="A74" s="35"/>
      <c r="B74" s="40"/>
      <c r="C74" s="277" t="s">
        <v>240</v>
      </c>
      <c r="D74" s="277" t="s">
        <v>241</v>
      </c>
      <c r="E74" s="18" t="s">
        <v>181</v>
      </c>
      <c r="F74" s="278">
        <v>26.512</v>
      </c>
      <c r="G74" s="35"/>
      <c r="H74" s="40"/>
    </row>
    <row r="75" spans="1:8" s="2" customFormat="1" ht="16.9" customHeight="1">
      <c r="A75" s="35"/>
      <c r="B75" s="40"/>
      <c r="C75" s="277" t="s">
        <v>248</v>
      </c>
      <c r="D75" s="277" t="s">
        <v>249</v>
      </c>
      <c r="E75" s="18" t="s">
        <v>181</v>
      </c>
      <c r="F75" s="278">
        <v>94.044</v>
      </c>
      <c r="G75" s="35"/>
      <c r="H75" s="40"/>
    </row>
    <row r="76" spans="1:8" s="2" customFormat="1" ht="16.9" customHeight="1">
      <c r="A76" s="35"/>
      <c r="B76" s="40"/>
      <c r="C76" s="273" t="s">
        <v>110</v>
      </c>
      <c r="D76" s="274" t="s">
        <v>1</v>
      </c>
      <c r="E76" s="275" t="s">
        <v>1</v>
      </c>
      <c r="F76" s="276">
        <v>11.642</v>
      </c>
      <c r="G76" s="35"/>
      <c r="H76" s="40"/>
    </row>
    <row r="77" spans="1:8" s="2" customFormat="1" ht="16.9" customHeight="1">
      <c r="A77" s="35"/>
      <c r="B77" s="40"/>
      <c r="C77" s="277" t="s">
        <v>110</v>
      </c>
      <c r="D77" s="277" t="s">
        <v>238</v>
      </c>
      <c r="E77" s="18" t="s">
        <v>1</v>
      </c>
      <c r="F77" s="278">
        <v>11.642</v>
      </c>
      <c r="G77" s="35"/>
      <c r="H77" s="40"/>
    </row>
    <row r="78" spans="1:8" s="2" customFormat="1" ht="16.9" customHeight="1">
      <c r="A78" s="35"/>
      <c r="B78" s="40"/>
      <c r="C78" s="279" t="s">
        <v>1779</v>
      </c>
      <c r="D78" s="35"/>
      <c r="E78" s="35"/>
      <c r="F78" s="35"/>
      <c r="G78" s="35"/>
      <c r="H78" s="40"/>
    </row>
    <row r="79" spans="1:8" s="2" customFormat="1" ht="16.9" customHeight="1">
      <c r="A79" s="35"/>
      <c r="B79" s="40"/>
      <c r="C79" s="277" t="s">
        <v>233</v>
      </c>
      <c r="D79" s="277" t="s">
        <v>234</v>
      </c>
      <c r="E79" s="18" t="s">
        <v>181</v>
      </c>
      <c r="F79" s="278">
        <v>11.642</v>
      </c>
      <c r="G79" s="35"/>
      <c r="H79" s="40"/>
    </row>
    <row r="80" spans="1:8" s="2" customFormat="1" ht="16.9" customHeight="1">
      <c r="A80" s="35"/>
      <c r="B80" s="40"/>
      <c r="C80" s="277" t="s">
        <v>248</v>
      </c>
      <c r="D80" s="277" t="s">
        <v>249</v>
      </c>
      <c r="E80" s="18" t="s">
        <v>181</v>
      </c>
      <c r="F80" s="278">
        <v>94.044</v>
      </c>
      <c r="G80" s="35"/>
      <c r="H80" s="40"/>
    </row>
    <row r="81" spans="1:8" s="2" customFormat="1" ht="16.9" customHeight="1">
      <c r="A81" s="35"/>
      <c r="B81" s="40"/>
      <c r="C81" s="273" t="s">
        <v>112</v>
      </c>
      <c r="D81" s="274" t="s">
        <v>1</v>
      </c>
      <c r="E81" s="275" t="s">
        <v>1</v>
      </c>
      <c r="F81" s="276">
        <v>5.708</v>
      </c>
      <c r="G81" s="35"/>
      <c r="H81" s="40"/>
    </row>
    <row r="82" spans="1:8" s="2" customFormat="1" ht="16.9" customHeight="1">
      <c r="A82" s="35"/>
      <c r="B82" s="40"/>
      <c r="C82" s="277" t="s">
        <v>112</v>
      </c>
      <c r="D82" s="277" t="s">
        <v>231</v>
      </c>
      <c r="E82" s="18" t="s">
        <v>1</v>
      </c>
      <c r="F82" s="278">
        <v>5.708</v>
      </c>
      <c r="G82" s="35"/>
      <c r="H82" s="40"/>
    </row>
    <row r="83" spans="1:8" s="2" customFormat="1" ht="16.9" customHeight="1">
      <c r="A83" s="35"/>
      <c r="B83" s="40"/>
      <c r="C83" s="279" t="s">
        <v>1779</v>
      </c>
      <c r="D83" s="35"/>
      <c r="E83" s="35"/>
      <c r="F83" s="35"/>
      <c r="G83" s="35"/>
      <c r="H83" s="40"/>
    </row>
    <row r="84" spans="1:8" s="2" customFormat="1" ht="16.9" customHeight="1">
      <c r="A84" s="35"/>
      <c r="B84" s="40"/>
      <c r="C84" s="277" t="s">
        <v>226</v>
      </c>
      <c r="D84" s="277" t="s">
        <v>227</v>
      </c>
      <c r="E84" s="18" t="s">
        <v>181</v>
      </c>
      <c r="F84" s="278">
        <v>5.708</v>
      </c>
      <c r="G84" s="35"/>
      <c r="H84" s="40"/>
    </row>
    <row r="85" spans="1:8" s="2" customFormat="1" ht="16.9" customHeight="1">
      <c r="A85" s="35"/>
      <c r="B85" s="40"/>
      <c r="C85" s="277" t="s">
        <v>248</v>
      </c>
      <c r="D85" s="277" t="s">
        <v>249</v>
      </c>
      <c r="E85" s="18" t="s">
        <v>181</v>
      </c>
      <c r="F85" s="278">
        <v>94.044</v>
      </c>
      <c r="G85" s="35"/>
      <c r="H85" s="40"/>
    </row>
    <row r="86" spans="1:8" s="2" customFormat="1" ht="16.9" customHeight="1">
      <c r="A86" s="35"/>
      <c r="B86" s="40"/>
      <c r="C86" s="273" t="s">
        <v>114</v>
      </c>
      <c r="D86" s="274" t="s">
        <v>1</v>
      </c>
      <c r="E86" s="275" t="s">
        <v>1</v>
      </c>
      <c r="F86" s="276">
        <v>94.044</v>
      </c>
      <c r="G86" s="35"/>
      <c r="H86" s="40"/>
    </row>
    <row r="87" spans="1:8" s="2" customFormat="1" ht="16.9" customHeight="1">
      <c r="A87" s="35"/>
      <c r="B87" s="40"/>
      <c r="C87" s="277" t="s">
        <v>114</v>
      </c>
      <c r="D87" s="277" t="s">
        <v>253</v>
      </c>
      <c r="E87" s="18" t="s">
        <v>1</v>
      </c>
      <c r="F87" s="278">
        <v>94.044</v>
      </c>
      <c r="G87" s="35"/>
      <c r="H87" s="40"/>
    </row>
    <row r="88" spans="1:8" s="2" customFormat="1" ht="16.9" customHeight="1">
      <c r="A88" s="35"/>
      <c r="B88" s="40"/>
      <c r="C88" s="279" t="s">
        <v>1779</v>
      </c>
      <c r="D88" s="35"/>
      <c r="E88" s="35"/>
      <c r="F88" s="35"/>
      <c r="G88" s="35"/>
      <c r="H88" s="40"/>
    </row>
    <row r="89" spans="1:8" s="2" customFormat="1" ht="16.9" customHeight="1">
      <c r="A89" s="35"/>
      <c r="B89" s="40"/>
      <c r="C89" s="277" t="s">
        <v>248</v>
      </c>
      <c r="D89" s="277" t="s">
        <v>249</v>
      </c>
      <c r="E89" s="18" t="s">
        <v>181</v>
      </c>
      <c r="F89" s="278">
        <v>94.044</v>
      </c>
      <c r="G89" s="35"/>
      <c r="H89" s="40"/>
    </row>
    <row r="90" spans="1:8" s="2" customFormat="1" ht="16.9" customHeight="1">
      <c r="A90" s="35"/>
      <c r="B90" s="40"/>
      <c r="C90" s="277" t="s">
        <v>261</v>
      </c>
      <c r="D90" s="277" t="s">
        <v>262</v>
      </c>
      <c r="E90" s="18" t="s">
        <v>181</v>
      </c>
      <c r="F90" s="278">
        <v>94.044</v>
      </c>
      <c r="G90" s="35"/>
      <c r="H90" s="40"/>
    </row>
    <row r="91" spans="1:8" s="2" customFormat="1" ht="16.9" customHeight="1">
      <c r="A91" s="35"/>
      <c r="B91" s="40"/>
      <c r="C91" s="273" t="s">
        <v>1780</v>
      </c>
      <c r="D91" s="274" t="s">
        <v>1</v>
      </c>
      <c r="E91" s="275" t="s">
        <v>1</v>
      </c>
      <c r="F91" s="276">
        <v>8.467</v>
      </c>
      <c r="G91" s="35"/>
      <c r="H91" s="40"/>
    </row>
    <row r="92" spans="1:8" s="2" customFormat="1" ht="16.9" customHeight="1">
      <c r="A92" s="35"/>
      <c r="B92" s="40"/>
      <c r="C92" s="277" t="s">
        <v>1780</v>
      </c>
      <c r="D92" s="277" t="s">
        <v>673</v>
      </c>
      <c r="E92" s="18" t="s">
        <v>1</v>
      </c>
      <c r="F92" s="278">
        <v>8.467</v>
      </c>
      <c r="G92" s="35"/>
      <c r="H92" s="40"/>
    </row>
    <row r="93" spans="1:8" s="2" customFormat="1" ht="16.9" customHeight="1">
      <c r="A93" s="35"/>
      <c r="B93" s="40"/>
      <c r="C93" s="273" t="s">
        <v>117</v>
      </c>
      <c r="D93" s="274" t="s">
        <v>1</v>
      </c>
      <c r="E93" s="275" t="s">
        <v>1</v>
      </c>
      <c r="F93" s="276">
        <v>10.08</v>
      </c>
      <c r="G93" s="35"/>
      <c r="H93" s="40"/>
    </row>
    <row r="94" spans="1:8" s="2" customFormat="1" ht="16.9" customHeight="1">
      <c r="A94" s="35"/>
      <c r="B94" s="40"/>
      <c r="C94" s="277" t="s">
        <v>117</v>
      </c>
      <c r="D94" s="277" t="s">
        <v>471</v>
      </c>
      <c r="E94" s="18" t="s">
        <v>1</v>
      </c>
      <c r="F94" s="278">
        <v>10.08</v>
      </c>
      <c r="G94" s="35"/>
      <c r="H94" s="40"/>
    </row>
    <row r="95" spans="1:8" s="2" customFormat="1" ht="16.9" customHeight="1">
      <c r="A95" s="35"/>
      <c r="B95" s="40"/>
      <c r="C95" s="279" t="s">
        <v>1779</v>
      </c>
      <c r="D95" s="35"/>
      <c r="E95" s="35"/>
      <c r="F95" s="35"/>
      <c r="G95" s="35"/>
      <c r="H95" s="40"/>
    </row>
    <row r="96" spans="1:8" s="2" customFormat="1" ht="16.9" customHeight="1">
      <c r="A96" s="35"/>
      <c r="B96" s="40"/>
      <c r="C96" s="277" t="s">
        <v>692</v>
      </c>
      <c r="D96" s="277" t="s">
        <v>693</v>
      </c>
      <c r="E96" s="18" t="s">
        <v>181</v>
      </c>
      <c r="F96" s="278">
        <v>10.08</v>
      </c>
      <c r="G96" s="35"/>
      <c r="H96" s="40"/>
    </row>
    <row r="97" spans="1:8" s="2" customFormat="1" ht="16.9" customHeight="1">
      <c r="A97" s="35"/>
      <c r="B97" s="40"/>
      <c r="C97" s="277" t="s">
        <v>1069</v>
      </c>
      <c r="D97" s="277" t="s">
        <v>1070</v>
      </c>
      <c r="E97" s="18" t="s">
        <v>181</v>
      </c>
      <c r="F97" s="278">
        <v>127.755</v>
      </c>
      <c r="G97" s="35"/>
      <c r="H97" s="40"/>
    </row>
    <row r="98" spans="1:8" s="2" customFormat="1" ht="22.5">
      <c r="A98" s="35"/>
      <c r="B98" s="40"/>
      <c r="C98" s="277" t="s">
        <v>406</v>
      </c>
      <c r="D98" s="277" t="s">
        <v>407</v>
      </c>
      <c r="E98" s="18" t="s">
        <v>181</v>
      </c>
      <c r="F98" s="278">
        <v>116.44</v>
      </c>
      <c r="G98" s="35"/>
      <c r="H98" s="40"/>
    </row>
    <row r="99" spans="1:8" s="2" customFormat="1" ht="16.9" customHeight="1">
      <c r="A99" s="35"/>
      <c r="B99" s="40"/>
      <c r="C99" s="273" t="s">
        <v>120</v>
      </c>
      <c r="D99" s="274" t="s">
        <v>1</v>
      </c>
      <c r="E99" s="275" t="s">
        <v>1</v>
      </c>
      <c r="F99" s="276">
        <v>89.04</v>
      </c>
      <c r="G99" s="35"/>
      <c r="H99" s="40"/>
    </row>
    <row r="100" spans="1:8" s="2" customFormat="1" ht="16.9" customHeight="1">
      <c r="A100" s="35"/>
      <c r="B100" s="40"/>
      <c r="C100" s="277" t="s">
        <v>1</v>
      </c>
      <c r="D100" s="277" t="s">
        <v>687</v>
      </c>
      <c r="E100" s="18" t="s">
        <v>1</v>
      </c>
      <c r="F100" s="278">
        <v>10.48</v>
      </c>
      <c r="G100" s="35"/>
      <c r="H100" s="40"/>
    </row>
    <row r="101" spans="1:8" s="2" customFormat="1" ht="16.9" customHeight="1">
      <c r="A101" s="35"/>
      <c r="B101" s="40"/>
      <c r="C101" s="277" t="s">
        <v>1</v>
      </c>
      <c r="D101" s="277" t="s">
        <v>688</v>
      </c>
      <c r="E101" s="18" t="s">
        <v>1</v>
      </c>
      <c r="F101" s="278">
        <v>10.48</v>
      </c>
      <c r="G101" s="35"/>
      <c r="H101" s="40"/>
    </row>
    <row r="102" spans="1:8" s="2" customFormat="1" ht="16.9" customHeight="1">
      <c r="A102" s="35"/>
      <c r="B102" s="40"/>
      <c r="C102" s="277" t="s">
        <v>1</v>
      </c>
      <c r="D102" s="277" t="s">
        <v>470</v>
      </c>
      <c r="E102" s="18" t="s">
        <v>1</v>
      </c>
      <c r="F102" s="278">
        <v>17.55</v>
      </c>
      <c r="G102" s="35"/>
      <c r="H102" s="40"/>
    </row>
    <row r="103" spans="1:8" s="2" customFormat="1" ht="16.9" customHeight="1">
      <c r="A103" s="35"/>
      <c r="B103" s="40"/>
      <c r="C103" s="277" t="s">
        <v>1</v>
      </c>
      <c r="D103" s="277" t="s">
        <v>689</v>
      </c>
      <c r="E103" s="18" t="s">
        <v>1</v>
      </c>
      <c r="F103" s="278">
        <v>34.16</v>
      </c>
      <c r="G103" s="35"/>
      <c r="H103" s="40"/>
    </row>
    <row r="104" spans="1:8" s="2" customFormat="1" ht="16.9" customHeight="1">
      <c r="A104" s="35"/>
      <c r="B104" s="40"/>
      <c r="C104" s="277" t="s">
        <v>1</v>
      </c>
      <c r="D104" s="277" t="s">
        <v>471</v>
      </c>
      <c r="E104" s="18" t="s">
        <v>1</v>
      </c>
      <c r="F104" s="278">
        <v>10.08</v>
      </c>
      <c r="G104" s="35"/>
      <c r="H104" s="40"/>
    </row>
    <row r="105" spans="1:8" s="2" customFormat="1" ht="16.9" customHeight="1">
      <c r="A105" s="35"/>
      <c r="B105" s="40"/>
      <c r="C105" s="277" t="s">
        <v>1</v>
      </c>
      <c r="D105" s="277" t="s">
        <v>690</v>
      </c>
      <c r="E105" s="18" t="s">
        <v>1</v>
      </c>
      <c r="F105" s="278">
        <v>6.29</v>
      </c>
      <c r="G105" s="35"/>
      <c r="H105" s="40"/>
    </row>
    <row r="106" spans="1:8" s="2" customFormat="1" ht="16.9" customHeight="1">
      <c r="A106" s="35"/>
      <c r="B106" s="40"/>
      <c r="C106" s="277" t="s">
        <v>120</v>
      </c>
      <c r="D106" s="277" t="s">
        <v>472</v>
      </c>
      <c r="E106" s="18" t="s">
        <v>1</v>
      </c>
      <c r="F106" s="278">
        <v>89.04</v>
      </c>
      <c r="G106" s="35"/>
      <c r="H106" s="40"/>
    </row>
    <row r="107" spans="1:8" s="2" customFormat="1" ht="16.9" customHeight="1">
      <c r="A107" s="35"/>
      <c r="B107" s="40"/>
      <c r="C107" s="279" t="s">
        <v>1779</v>
      </c>
      <c r="D107" s="35"/>
      <c r="E107" s="35"/>
      <c r="F107" s="35"/>
      <c r="G107" s="35"/>
      <c r="H107" s="40"/>
    </row>
    <row r="108" spans="1:8" s="2" customFormat="1" ht="16.9" customHeight="1">
      <c r="A108" s="35"/>
      <c r="B108" s="40"/>
      <c r="C108" s="277" t="s">
        <v>682</v>
      </c>
      <c r="D108" s="277" t="s">
        <v>683</v>
      </c>
      <c r="E108" s="18" t="s">
        <v>181</v>
      </c>
      <c r="F108" s="278">
        <v>89.04</v>
      </c>
      <c r="G108" s="35"/>
      <c r="H108" s="40"/>
    </row>
    <row r="109" spans="1:8" s="2" customFormat="1" ht="16.9" customHeight="1">
      <c r="A109" s="35"/>
      <c r="B109" s="40"/>
      <c r="C109" s="277" t="s">
        <v>1069</v>
      </c>
      <c r="D109" s="277" t="s">
        <v>1070</v>
      </c>
      <c r="E109" s="18" t="s">
        <v>181</v>
      </c>
      <c r="F109" s="278">
        <v>127.755</v>
      </c>
      <c r="G109" s="35"/>
      <c r="H109" s="40"/>
    </row>
    <row r="110" spans="1:8" s="2" customFormat="1" ht="22.5">
      <c r="A110" s="35"/>
      <c r="B110" s="40"/>
      <c r="C110" s="277" t="s">
        <v>406</v>
      </c>
      <c r="D110" s="277" t="s">
        <v>407</v>
      </c>
      <c r="E110" s="18" t="s">
        <v>181</v>
      </c>
      <c r="F110" s="278">
        <v>116.44</v>
      </c>
      <c r="G110" s="35"/>
      <c r="H110" s="40"/>
    </row>
    <row r="111" spans="1:8" s="2" customFormat="1" ht="16.9" customHeight="1">
      <c r="A111" s="35"/>
      <c r="B111" s="40"/>
      <c r="C111" s="273" t="s">
        <v>130</v>
      </c>
      <c r="D111" s="274" t="s">
        <v>1</v>
      </c>
      <c r="E111" s="275" t="s">
        <v>1</v>
      </c>
      <c r="F111" s="276">
        <v>34.16</v>
      </c>
      <c r="G111" s="35"/>
      <c r="H111" s="40"/>
    </row>
    <row r="112" spans="1:8" s="2" customFormat="1" ht="16.9" customHeight="1">
      <c r="A112" s="35"/>
      <c r="B112" s="40"/>
      <c r="C112" s="277" t="s">
        <v>130</v>
      </c>
      <c r="D112" s="277" t="s">
        <v>689</v>
      </c>
      <c r="E112" s="18" t="s">
        <v>1</v>
      </c>
      <c r="F112" s="278">
        <v>34.16</v>
      </c>
      <c r="G112" s="35"/>
      <c r="H112" s="40"/>
    </row>
    <row r="113" spans="1:8" s="2" customFormat="1" ht="16.9" customHeight="1">
      <c r="A113" s="35"/>
      <c r="B113" s="40"/>
      <c r="C113" s="279" t="s">
        <v>1779</v>
      </c>
      <c r="D113" s="35"/>
      <c r="E113" s="35"/>
      <c r="F113" s="35"/>
      <c r="G113" s="35"/>
      <c r="H113" s="40"/>
    </row>
    <row r="114" spans="1:8" s="2" customFormat="1" ht="16.9" customHeight="1">
      <c r="A114" s="35"/>
      <c r="B114" s="40"/>
      <c r="C114" s="277" t="s">
        <v>970</v>
      </c>
      <c r="D114" s="277" t="s">
        <v>971</v>
      </c>
      <c r="E114" s="18" t="s">
        <v>181</v>
      </c>
      <c r="F114" s="278">
        <v>78.96</v>
      </c>
      <c r="G114" s="35"/>
      <c r="H114" s="40"/>
    </row>
    <row r="115" spans="1:8" s="2" customFormat="1" ht="16.9" customHeight="1">
      <c r="A115" s="35"/>
      <c r="B115" s="40"/>
      <c r="C115" s="277" t="s">
        <v>951</v>
      </c>
      <c r="D115" s="277" t="s">
        <v>952</v>
      </c>
      <c r="E115" s="18" t="s">
        <v>181</v>
      </c>
      <c r="F115" s="278">
        <v>78.96</v>
      </c>
      <c r="G115" s="35"/>
      <c r="H115" s="40"/>
    </row>
    <row r="116" spans="1:8" s="2" customFormat="1" ht="22.5">
      <c r="A116" s="35"/>
      <c r="B116" s="40"/>
      <c r="C116" s="277" t="s">
        <v>958</v>
      </c>
      <c r="D116" s="277" t="s">
        <v>959</v>
      </c>
      <c r="E116" s="18" t="s">
        <v>181</v>
      </c>
      <c r="F116" s="278">
        <v>78.96</v>
      </c>
      <c r="G116" s="35"/>
      <c r="H116" s="40"/>
    </row>
    <row r="117" spans="1:8" s="2" customFormat="1" ht="16.9" customHeight="1">
      <c r="A117" s="35"/>
      <c r="B117" s="40"/>
      <c r="C117" s="277" t="s">
        <v>977</v>
      </c>
      <c r="D117" s="277" t="s">
        <v>978</v>
      </c>
      <c r="E117" s="18" t="s">
        <v>181</v>
      </c>
      <c r="F117" s="278">
        <v>86.856</v>
      </c>
      <c r="G117" s="35"/>
      <c r="H117" s="40"/>
    </row>
    <row r="118" spans="1:8" s="2" customFormat="1" ht="16.9" customHeight="1">
      <c r="A118" s="35"/>
      <c r="B118" s="40"/>
      <c r="C118" s="273" t="s">
        <v>128</v>
      </c>
      <c r="D118" s="274" t="s">
        <v>1</v>
      </c>
      <c r="E118" s="275" t="s">
        <v>1</v>
      </c>
      <c r="F118" s="276">
        <v>44.8</v>
      </c>
      <c r="G118" s="35"/>
      <c r="H118" s="40"/>
    </row>
    <row r="119" spans="1:8" s="2" customFormat="1" ht="16.9" customHeight="1">
      <c r="A119" s="35"/>
      <c r="B119" s="40"/>
      <c r="C119" s="277" t="s">
        <v>1</v>
      </c>
      <c r="D119" s="277" t="s">
        <v>687</v>
      </c>
      <c r="E119" s="18" t="s">
        <v>1</v>
      </c>
      <c r="F119" s="278">
        <v>10.48</v>
      </c>
      <c r="G119" s="35"/>
      <c r="H119" s="40"/>
    </row>
    <row r="120" spans="1:8" s="2" customFormat="1" ht="16.9" customHeight="1">
      <c r="A120" s="35"/>
      <c r="B120" s="40"/>
      <c r="C120" s="277" t="s">
        <v>1</v>
      </c>
      <c r="D120" s="277" t="s">
        <v>688</v>
      </c>
      <c r="E120" s="18" t="s">
        <v>1</v>
      </c>
      <c r="F120" s="278">
        <v>10.48</v>
      </c>
      <c r="G120" s="35"/>
      <c r="H120" s="40"/>
    </row>
    <row r="121" spans="1:8" s="2" customFormat="1" ht="16.9" customHeight="1">
      <c r="A121" s="35"/>
      <c r="B121" s="40"/>
      <c r="C121" s="277" t="s">
        <v>1</v>
      </c>
      <c r="D121" s="277" t="s">
        <v>470</v>
      </c>
      <c r="E121" s="18" t="s">
        <v>1</v>
      </c>
      <c r="F121" s="278">
        <v>17.55</v>
      </c>
      <c r="G121" s="35"/>
      <c r="H121" s="40"/>
    </row>
    <row r="122" spans="1:8" s="2" customFormat="1" ht="16.9" customHeight="1">
      <c r="A122" s="35"/>
      <c r="B122" s="40"/>
      <c r="C122" s="277" t="s">
        <v>1</v>
      </c>
      <c r="D122" s="277" t="s">
        <v>690</v>
      </c>
      <c r="E122" s="18" t="s">
        <v>1</v>
      </c>
      <c r="F122" s="278">
        <v>6.29</v>
      </c>
      <c r="G122" s="35"/>
      <c r="H122" s="40"/>
    </row>
    <row r="123" spans="1:8" s="2" customFormat="1" ht="16.9" customHeight="1">
      <c r="A123" s="35"/>
      <c r="B123" s="40"/>
      <c r="C123" s="277" t="s">
        <v>128</v>
      </c>
      <c r="D123" s="277" t="s">
        <v>975</v>
      </c>
      <c r="E123" s="18" t="s">
        <v>1</v>
      </c>
      <c r="F123" s="278">
        <v>44.8</v>
      </c>
      <c r="G123" s="35"/>
      <c r="H123" s="40"/>
    </row>
    <row r="124" spans="1:8" s="2" customFormat="1" ht="16.9" customHeight="1">
      <c r="A124" s="35"/>
      <c r="B124" s="40"/>
      <c r="C124" s="279" t="s">
        <v>1779</v>
      </c>
      <c r="D124" s="35"/>
      <c r="E124" s="35"/>
      <c r="F124" s="35"/>
      <c r="G124" s="35"/>
      <c r="H124" s="40"/>
    </row>
    <row r="125" spans="1:8" s="2" customFormat="1" ht="16.9" customHeight="1">
      <c r="A125" s="35"/>
      <c r="B125" s="40"/>
      <c r="C125" s="277" t="s">
        <v>970</v>
      </c>
      <c r="D125" s="277" t="s">
        <v>971</v>
      </c>
      <c r="E125" s="18" t="s">
        <v>181</v>
      </c>
      <c r="F125" s="278">
        <v>78.96</v>
      </c>
      <c r="G125" s="35"/>
      <c r="H125" s="40"/>
    </row>
    <row r="126" spans="1:8" s="2" customFormat="1" ht="16.9" customHeight="1">
      <c r="A126" s="35"/>
      <c r="B126" s="40"/>
      <c r="C126" s="277" t="s">
        <v>600</v>
      </c>
      <c r="D126" s="277" t="s">
        <v>601</v>
      </c>
      <c r="E126" s="18" t="s">
        <v>181</v>
      </c>
      <c r="F126" s="278">
        <v>99.68</v>
      </c>
      <c r="G126" s="35"/>
      <c r="H126" s="40"/>
    </row>
    <row r="127" spans="1:8" s="2" customFormat="1" ht="16.9" customHeight="1">
      <c r="A127" s="35"/>
      <c r="B127" s="40"/>
      <c r="C127" s="277" t="s">
        <v>951</v>
      </c>
      <c r="D127" s="277" t="s">
        <v>952</v>
      </c>
      <c r="E127" s="18" t="s">
        <v>181</v>
      </c>
      <c r="F127" s="278">
        <v>78.96</v>
      </c>
      <c r="G127" s="35"/>
      <c r="H127" s="40"/>
    </row>
    <row r="128" spans="1:8" s="2" customFormat="1" ht="22.5">
      <c r="A128" s="35"/>
      <c r="B128" s="40"/>
      <c r="C128" s="277" t="s">
        <v>958</v>
      </c>
      <c r="D128" s="277" t="s">
        <v>959</v>
      </c>
      <c r="E128" s="18" t="s">
        <v>181</v>
      </c>
      <c r="F128" s="278">
        <v>78.96</v>
      </c>
      <c r="G128" s="35"/>
      <c r="H128" s="40"/>
    </row>
    <row r="129" spans="1:8" s="2" customFormat="1" ht="16.9" customHeight="1">
      <c r="A129" s="35"/>
      <c r="B129" s="40"/>
      <c r="C129" s="277" t="s">
        <v>977</v>
      </c>
      <c r="D129" s="277" t="s">
        <v>978</v>
      </c>
      <c r="E129" s="18" t="s">
        <v>181</v>
      </c>
      <c r="F129" s="278">
        <v>86.856</v>
      </c>
      <c r="G129" s="35"/>
      <c r="H129" s="40"/>
    </row>
    <row r="130" spans="1:8" s="2" customFormat="1" ht="16.9" customHeight="1">
      <c r="A130" s="35"/>
      <c r="B130" s="40"/>
      <c r="C130" s="277" t="s">
        <v>617</v>
      </c>
      <c r="D130" s="277" t="s">
        <v>618</v>
      </c>
      <c r="E130" s="18" t="s">
        <v>181</v>
      </c>
      <c r="F130" s="278">
        <v>47.04</v>
      </c>
      <c r="G130" s="35"/>
      <c r="H130" s="40"/>
    </row>
    <row r="131" spans="1:8" s="2" customFormat="1" ht="16.9" customHeight="1">
      <c r="A131" s="35"/>
      <c r="B131" s="40"/>
      <c r="C131" s="277" t="s">
        <v>607</v>
      </c>
      <c r="D131" s="277" t="s">
        <v>608</v>
      </c>
      <c r="E131" s="18" t="s">
        <v>181</v>
      </c>
      <c r="F131" s="278">
        <v>47.04</v>
      </c>
      <c r="G131" s="35"/>
      <c r="H131" s="40"/>
    </row>
    <row r="132" spans="1:8" s="2" customFormat="1" ht="16.9" customHeight="1">
      <c r="A132" s="35"/>
      <c r="B132" s="40"/>
      <c r="C132" s="273" t="s">
        <v>132</v>
      </c>
      <c r="D132" s="274" t="s">
        <v>1</v>
      </c>
      <c r="E132" s="275" t="s">
        <v>1</v>
      </c>
      <c r="F132" s="276">
        <v>10.08</v>
      </c>
      <c r="G132" s="35"/>
      <c r="H132" s="40"/>
    </row>
    <row r="133" spans="1:8" s="2" customFormat="1" ht="16.9" customHeight="1">
      <c r="A133" s="35"/>
      <c r="B133" s="40"/>
      <c r="C133" s="277" t="s">
        <v>132</v>
      </c>
      <c r="D133" s="277" t="s">
        <v>118</v>
      </c>
      <c r="E133" s="18" t="s">
        <v>1</v>
      </c>
      <c r="F133" s="278">
        <v>10.08</v>
      </c>
      <c r="G133" s="35"/>
      <c r="H133" s="40"/>
    </row>
    <row r="134" spans="1:8" s="2" customFormat="1" ht="16.9" customHeight="1">
      <c r="A134" s="35"/>
      <c r="B134" s="40"/>
      <c r="C134" s="279" t="s">
        <v>1779</v>
      </c>
      <c r="D134" s="35"/>
      <c r="E134" s="35"/>
      <c r="F134" s="35"/>
      <c r="G134" s="35"/>
      <c r="H134" s="40"/>
    </row>
    <row r="135" spans="1:8" s="2" customFormat="1" ht="22.5">
      <c r="A135" s="35"/>
      <c r="B135" s="40"/>
      <c r="C135" s="277" t="s">
        <v>918</v>
      </c>
      <c r="D135" s="277" t="s">
        <v>919</v>
      </c>
      <c r="E135" s="18" t="s">
        <v>181</v>
      </c>
      <c r="F135" s="278">
        <v>10.08</v>
      </c>
      <c r="G135" s="35"/>
      <c r="H135" s="40"/>
    </row>
    <row r="136" spans="1:8" s="2" customFormat="1" ht="16.9" customHeight="1">
      <c r="A136" s="35"/>
      <c r="B136" s="40"/>
      <c r="C136" s="277" t="s">
        <v>340</v>
      </c>
      <c r="D136" s="277" t="s">
        <v>341</v>
      </c>
      <c r="E136" s="18" t="s">
        <v>342</v>
      </c>
      <c r="F136" s="278">
        <v>0.605</v>
      </c>
      <c r="G136" s="35"/>
      <c r="H136" s="40"/>
    </row>
    <row r="137" spans="1:8" s="2" customFormat="1" ht="16.9" customHeight="1">
      <c r="A137" s="35"/>
      <c r="B137" s="40"/>
      <c r="C137" s="277" t="s">
        <v>355</v>
      </c>
      <c r="D137" s="277" t="s">
        <v>356</v>
      </c>
      <c r="E137" s="18" t="s">
        <v>342</v>
      </c>
      <c r="F137" s="278">
        <v>0.605</v>
      </c>
      <c r="G137" s="35"/>
      <c r="H137" s="40"/>
    </row>
    <row r="138" spans="1:8" s="2" customFormat="1" ht="16.9" customHeight="1">
      <c r="A138" s="35"/>
      <c r="B138" s="40"/>
      <c r="C138" s="277" t="s">
        <v>361</v>
      </c>
      <c r="D138" s="277" t="s">
        <v>362</v>
      </c>
      <c r="E138" s="18" t="s">
        <v>363</v>
      </c>
      <c r="F138" s="278">
        <v>0.038</v>
      </c>
      <c r="G138" s="35"/>
      <c r="H138" s="40"/>
    </row>
    <row r="139" spans="1:8" s="2" customFormat="1" ht="16.9" customHeight="1">
      <c r="A139" s="35"/>
      <c r="B139" s="40"/>
      <c r="C139" s="277" t="s">
        <v>600</v>
      </c>
      <c r="D139" s="277" t="s">
        <v>601</v>
      </c>
      <c r="E139" s="18" t="s">
        <v>181</v>
      </c>
      <c r="F139" s="278">
        <v>99.68</v>
      </c>
      <c r="G139" s="35"/>
      <c r="H139" s="40"/>
    </row>
    <row r="140" spans="1:8" s="2" customFormat="1" ht="16.9" customHeight="1">
      <c r="A140" s="35"/>
      <c r="B140" s="40"/>
      <c r="C140" s="277" t="s">
        <v>906</v>
      </c>
      <c r="D140" s="277" t="s">
        <v>907</v>
      </c>
      <c r="E140" s="18" t="s">
        <v>181</v>
      </c>
      <c r="F140" s="278">
        <v>10.08</v>
      </c>
      <c r="G140" s="35"/>
      <c r="H140" s="40"/>
    </row>
    <row r="141" spans="1:8" s="2" customFormat="1" ht="16.9" customHeight="1">
      <c r="A141" s="35"/>
      <c r="B141" s="40"/>
      <c r="C141" s="277" t="s">
        <v>912</v>
      </c>
      <c r="D141" s="277" t="s">
        <v>913</v>
      </c>
      <c r="E141" s="18" t="s">
        <v>181</v>
      </c>
      <c r="F141" s="278">
        <v>10.08</v>
      </c>
      <c r="G141" s="35"/>
      <c r="H141" s="40"/>
    </row>
    <row r="142" spans="1:8" s="2" customFormat="1" ht="16.9" customHeight="1">
      <c r="A142" s="35"/>
      <c r="B142" s="40"/>
      <c r="C142" s="277" t="s">
        <v>612</v>
      </c>
      <c r="D142" s="277" t="s">
        <v>613</v>
      </c>
      <c r="E142" s="18" t="s">
        <v>181</v>
      </c>
      <c r="F142" s="278">
        <v>10.282</v>
      </c>
      <c r="G142" s="35"/>
      <c r="H142" s="40"/>
    </row>
    <row r="143" spans="1:8" s="2" customFormat="1" ht="22.5">
      <c r="A143" s="35"/>
      <c r="B143" s="40"/>
      <c r="C143" s="277" t="s">
        <v>924</v>
      </c>
      <c r="D143" s="277" t="s">
        <v>925</v>
      </c>
      <c r="E143" s="18" t="s">
        <v>181</v>
      </c>
      <c r="F143" s="278">
        <v>11.088</v>
      </c>
      <c r="G143" s="35"/>
      <c r="H143" s="40"/>
    </row>
    <row r="144" spans="1:8" s="2" customFormat="1" ht="7.35" customHeight="1">
      <c r="A144" s="35"/>
      <c r="B144" s="141"/>
      <c r="C144" s="142"/>
      <c r="D144" s="142"/>
      <c r="E144" s="142"/>
      <c r="F144" s="142"/>
      <c r="G144" s="142"/>
      <c r="H144" s="40"/>
    </row>
    <row r="145" spans="1:8" s="2" customFormat="1" ht="12">
      <c r="A145" s="35"/>
      <c r="B145" s="35"/>
      <c r="C145" s="35"/>
      <c r="D145" s="35"/>
      <c r="E145" s="35"/>
      <c r="F145" s="35"/>
      <c r="G145" s="35"/>
      <c r="H145" s="35"/>
    </row>
  </sheetData>
  <sheetProtection algorithmName="SHA-512" hashValue="+BBU1GoMRYBi43SK7gss+W6XKLY4BBKgPK3J+sVEArhfbLZikE0n+M09dAfSFMy78xXhXyXmkdbX3/O4vHiXtw==" saltValue="aF1Rqfgx5T18xiTOykpaQW67LZN86y9g5DUeoJ5Km5Bg2tEQV8N0/zrJAmi31Xoki1ljtznl0ixDSW4MwNLlzw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Havlista-PC\Havlista</dc:creator>
  <cp:keywords/>
  <dc:description/>
  <cp:lastModifiedBy>Ježková Veronika, BC.</cp:lastModifiedBy>
  <dcterms:created xsi:type="dcterms:W3CDTF">2024-03-06T14:31:42Z</dcterms:created>
  <dcterms:modified xsi:type="dcterms:W3CDTF">2024-04-08T10:48:24Z</dcterms:modified>
  <cp:category/>
  <cp:version/>
  <cp:contentType/>
  <cp:contentStatus/>
</cp:coreProperties>
</file>